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3.1 - Železniční svršek" sheetId="2" r:id="rId2"/>
    <sheet name="VON - Vedlejší a ostatní ..." sheetId="3" r:id="rId3"/>
    <sheet name="SO 13.2 - Železniční prop..." sheetId="4" r:id="rId4"/>
    <sheet name="VRN - Vedlejší rozpočtové..." sheetId="5" r:id="rId5"/>
    <sheet name="Pokyny pro vyplnění" sheetId="6" r:id="rId6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13.1 - Železniční svršek'!$C$88:$K$202</definedName>
    <definedName name="_xlnm.Print_Area" localSheetId="1">'SO 13.1 - Železniční svršek'!$C$4:$J$41,'SO 13.1 - Železniční svršek'!$C$47:$J$68,'SO 13.1 - Železniční svršek'!$C$74:$K$202</definedName>
    <definedName name="_xlnm.Print_Titles" localSheetId="1">'SO 13.1 - Železniční svršek'!$88:$88</definedName>
    <definedName name="_xlnm._FilterDatabase" localSheetId="2" hidden="1">'VON - Vedlejší a ostatní ...'!$C$85:$K$89</definedName>
    <definedName name="_xlnm.Print_Area" localSheetId="2">'VON - Vedlejší a ostatní ...'!$C$4:$J$41,'VON - Vedlejší a ostatní ...'!$C$47:$J$65,'VON - Vedlejší a ostatní ...'!$C$71:$K$89</definedName>
    <definedName name="_xlnm.Print_Titles" localSheetId="2">'VON - Vedlejší a ostatní ...'!$85:$85</definedName>
    <definedName name="_xlnm._FilterDatabase" localSheetId="3" hidden="1">'SO 13.2 - Železniční prop...'!$C$95:$K$357</definedName>
    <definedName name="_xlnm.Print_Area" localSheetId="3">'SO 13.2 - Železniční prop...'!$C$4:$J$41,'SO 13.2 - Železniční prop...'!$C$47:$J$75,'SO 13.2 - Železniční prop...'!$C$81:$K$357</definedName>
    <definedName name="_xlnm.Print_Titles" localSheetId="3">'SO 13.2 - Železniční prop...'!$95:$95</definedName>
    <definedName name="_xlnm._FilterDatabase" localSheetId="4" hidden="1">'VRN - Vedlejší rozpočtové...'!$C$86:$K$98</definedName>
    <definedName name="_xlnm.Print_Area" localSheetId="4">'VRN - Vedlejší rozpočtové...'!$C$4:$J$41,'VRN - Vedlejší rozpočtové...'!$C$47:$J$66,'VRN - Vedlejší rozpočtové...'!$C$72:$K$98</definedName>
    <definedName name="_xlnm.Print_Titles" localSheetId="4">'VRN - Vedlejší rozpočtové...'!$86:$86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9"/>
  <c r="J38"/>
  <c i="1" r="AY62"/>
  <c i="5" r="J37"/>
  <c i="1" r="AX62"/>
  <c i="5"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/>
  <c r="J19"/>
  <c r="J14"/>
  <c r="J81"/>
  <c r="E7"/>
  <c r="E75"/>
  <c i="4" r="J39"/>
  <c r="J38"/>
  <c i="1" r="AY60"/>
  <c i="4" r="J37"/>
  <c i="1" r="AX60"/>
  <c i="4" r="BI355"/>
  <c r="BH355"/>
  <c r="BG355"/>
  <c r="BF355"/>
  <c r="T355"/>
  <c r="R355"/>
  <c r="P355"/>
  <c r="BI352"/>
  <c r="BH352"/>
  <c r="BG352"/>
  <c r="BF352"/>
  <c r="T352"/>
  <c r="R352"/>
  <c r="P352"/>
  <c r="BI347"/>
  <c r="BH347"/>
  <c r="BG347"/>
  <c r="BF347"/>
  <c r="T347"/>
  <c r="R347"/>
  <c r="P347"/>
  <c r="BI343"/>
  <c r="BH343"/>
  <c r="BG343"/>
  <c r="BF343"/>
  <c r="T343"/>
  <c r="R343"/>
  <c r="P343"/>
  <c r="BI340"/>
  <c r="BH340"/>
  <c r="BG340"/>
  <c r="BF340"/>
  <c r="T340"/>
  <c r="R340"/>
  <c r="P340"/>
  <c r="BI336"/>
  <c r="BH336"/>
  <c r="BG336"/>
  <c r="BF336"/>
  <c r="T336"/>
  <c r="R336"/>
  <c r="P336"/>
  <c r="BI331"/>
  <c r="BH331"/>
  <c r="BG331"/>
  <c r="BF331"/>
  <c r="T331"/>
  <c r="R331"/>
  <c r="P331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5"/>
  <c r="BH315"/>
  <c r="BG315"/>
  <c r="BF315"/>
  <c r="T315"/>
  <c r="R315"/>
  <c r="P315"/>
  <c r="BI310"/>
  <c r="BH310"/>
  <c r="BG310"/>
  <c r="BF310"/>
  <c r="T310"/>
  <c r="R310"/>
  <c r="P310"/>
  <c r="BI307"/>
  <c r="BH307"/>
  <c r="BG307"/>
  <c r="BF307"/>
  <c r="T307"/>
  <c r="R307"/>
  <c r="P307"/>
  <c r="BI303"/>
  <c r="BH303"/>
  <c r="BG303"/>
  <c r="BF303"/>
  <c r="T303"/>
  <c r="R303"/>
  <c r="P303"/>
  <c r="BI300"/>
  <c r="BH300"/>
  <c r="BG300"/>
  <c r="BF300"/>
  <c r="T300"/>
  <c r="R300"/>
  <c r="P300"/>
  <c r="BI292"/>
  <c r="BH292"/>
  <c r="BG292"/>
  <c r="BF292"/>
  <c r="T292"/>
  <c r="R292"/>
  <c r="P292"/>
  <c r="BI287"/>
  <c r="BH287"/>
  <c r="BG287"/>
  <c r="BF287"/>
  <c r="T287"/>
  <c r="R287"/>
  <c r="P287"/>
  <c r="BI284"/>
  <c r="BH284"/>
  <c r="BG284"/>
  <c r="BF284"/>
  <c r="T284"/>
  <c r="R284"/>
  <c r="P284"/>
  <c r="BI279"/>
  <c r="BH279"/>
  <c r="BG279"/>
  <c r="BF279"/>
  <c r="T279"/>
  <c r="R279"/>
  <c r="P279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2"/>
  <c r="BH262"/>
  <c r="BG262"/>
  <c r="BF262"/>
  <c r="T262"/>
  <c r="R262"/>
  <c r="P262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R246"/>
  <c r="P246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27"/>
  <c r="BH227"/>
  <c r="BG227"/>
  <c r="BF227"/>
  <c r="T227"/>
  <c r="R227"/>
  <c r="P227"/>
  <c r="BI224"/>
  <c r="BH224"/>
  <c r="BG224"/>
  <c r="BF224"/>
  <c r="T224"/>
  <c r="R224"/>
  <c r="P224"/>
  <c r="BI219"/>
  <c r="BH219"/>
  <c r="BG219"/>
  <c r="BF219"/>
  <c r="T219"/>
  <c r="R219"/>
  <c r="P219"/>
  <c r="BI216"/>
  <c r="BH216"/>
  <c r="BG216"/>
  <c r="BF216"/>
  <c r="T216"/>
  <c r="R216"/>
  <c r="P216"/>
  <c r="BI210"/>
  <c r="BH210"/>
  <c r="BG210"/>
  <c r="BF210"/>
  <c r="T210"/>
  <c r="R210"/>
  <c r="P210"/>
  <c r="BI206"/>
  <c r="BH206"/>
  <c r="BG206"/>
  <c r="BF206"/>
  <c r="T206"/>
  <c r="R206"/>
  <c r="P206"/>
  <c r="BI198"/>
  <c r="BH198"/>
  <c r="BG198"/>
  <c r="BF198"/>
  <c r="T198"/>
  <c r="R198"/>
  <c r="P198"/>
  <c r="BI195"/>
  <c r="BH195"/>
  <c r="BG195"/>
  <c r="BF195"/>
  <c r="T195"/>
  <c r="R195"/>
  <c r="P195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3"/>
  <c r="BH133"/>
  <c r="BG133"/>
  <c r="BF133"/>
  <c r="T133"/>
  <c r="R133"/>
  <c r="P133"/>
  <c r="BI129"/>
  <c r="BH129"/>
  <c r="BG129"/>
  <c r="BF129"/>
  <c r="T129"/>
  <c r="R129"/>
  <c r="P129"/>
  <c r="BI121"/>
  <c r="BH121"/>
  <c r="BG121"/>
  <c r="BF121"/>
  <c r="T121"/>
  <c r="R121"/>
  <c r="P121"/>
  <c r="BI116"/>
  <c r="BH116"/>
  <c r="BG116"/>
  <c r="BF116"/>
  <c r="T116"/>
  <c r="R116"/>
  <c r="P116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93"/>
  <c r="J19"/>
  <c r="J14"/>
  <c r="J56"/>
  <c r="E7"/>
  <c r="E84"/>
  <c i="3" r="J39"/>
  <c r="J38"/>
  <c i="1" r="AY58"/>
  <c i="3" r="J37"/>
  <c i="1" r="AX58"/>
  <c i="3" r="BI88"/>
  <c r="BH88"/>
  <c r="BG88"/>
  <c r="BF88"/>
  <c r="T88"/>
  <c r="T87"/>
  <c r="T86"/>
  <c r="R88"/>
  <c r="R87"/>
  <c r="R86"/>
  <c r="P88"/>
  <c r="P87"/>
  <c r="P86"/>
  <c i="1" r="AU58"/>
  <c i="3" r="J83"/>
  <c r="J82"/>
  <c r="F82"/>
  <c r="F80"/>
  <c r="E78"/>
  <c r="J59"/>
  <c r="J58"/>
  <c r="F58"/>
  <c r="F56"/>
  <c r="E54"/>
  <c r="J20"/>
  <c r="E20"/>
  <c r="F59"/>
  <c r="J19"/>
  <c r="J14"/>
  <c r="J80"/>
  <c r="E7"/>
  <c r="E50"/>
  <c i="2" r="J39"/>
  <c r="J38"/>
  <c i="1" r="AY56"/>
  <c i="2" r="J37"/>
  <c i="1" r="AX56"/>
  <c i="2" r="BI201"/>
  <c r="BH201"/>
  <c r="BG201"/>
  <c r="BF201"/>
  <c r="T201"/>
  <c r="R201"/>
  <c r="P201"/>
  <c r="BI192"/>
  <c r="BH192"/>
  <c r="BG192"/>
  <c r="BF192"/>
  <c r="T192"/>
  <c r="R192"/>
  <c r="P192"/>
  <c r="BI190"/>
  <c r="BH190"/>
  <c r="BG190"/>
  <c r="BF190"/>
  <c r="T190"/>
  <c r="R190"/>
  <c r="P190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83"/>
  <c r="E7"/>
  <c r="E77"/>
  <c i="1" r="L50"/>
  <c r="AM50"/>
  <c r="AM49"/>
  <c r="L49"/>
  <c r="AM47"/>
  <c r="L47"/>
  <c r="L45"/>
  <c r="L44"/>
  <c i="2" r="J99"/>
  <c r="BK136"/>
  <c r="BK138"/>
  <c i="1" r="AS59"/>
  <c i="4" r="J272"/>
  <c r="BK170"/>
  <c r="J251"/>
  <c r="BK336"/>
  <c r="BK343"/>
  <c r="J189"/>
  <c i="2" r="BK114"/>
  <c r="J192"/>
  <c r="J132"/>
  <c i="3" r="J88"/>
  <c i="4" r="BK219"/>
  <c r="BK129"/>
  <c r="BK275"/>
  <c r="BK111"/>
  <c r="J145"/>
  <c r="BK224"/>
  <c i="5" r="BK90"/>
  <c i="2" r="J159"/>
  <c r="BK174"/>
  <c r="BK201"/>
  <c r="J147"/>
  <c i="3" r="F38"/>
  <c i="1" r="BC58"/>
  <c r="BC57"/>
  <c i="4" r="J331"/>
  <c r="BK121"/>
  <c r="J129"/>
  <c i="5" r="BK96"/>
  <c i="2" r="BK152"/>
  <c r="BK95"/>
  <c r="BK128"/>
  <c r="J122"/>
  <c r="J152"/>
  <c r="BK99"/>
  <c i="4" r="J325"/>
  <c r="J303"/>
  <c r="BK256"/>
  <c r="BK177"/>
  <c r="J111"/>
  <c r="BK272"/>
  <c r="J181"/>
  <c r="J315"/>
  <c r="BK240"/>
  <c r="J149"/>
  <c r="BK310"/>
  <c r="J206"/>
  <c i="5" r="BK93"/>
  <c i="2" r="J163"/>
  <c r="BK157"/>
  <c r="BK181"/>
  <c r="J117"/>
  <c i="4" r="BK292"/>
  <c r="BK206"/>
  <c r="J121"/>
  <c r="J198"/>
  <c r="J287"/>
  <c r="BK158"/>
  <c r="J256"/>
  <c i="5" r="J96"/>
  <c i="2" r="BK104"/>
  <c r="BK190"/>
  <c r="J95"/>
  <c i="4" r="J279"/>
  <c r="BK198"/>
  <c r="BK340"/>
  <c r="J300"/>
  <c r="J174"/>
  <c r="J292"/>
  <c i="5" r="J90"/>
  <c i="2" r="BK111"/>
  <c i="1" r="AS61"/>
  <c i="2" r="BK177"/>
  <c r="BK97"/>
  <c i="4" r="J284"/>
  <c r="J216"/>
  <c r="BK116"/>
  <c r="BK237"/>
  <c r="BK162"/>
  <c r="J336"/>
  <c r="J219"/>
  <c i="2" r="J179"/>
  <c r="J111"/>
  <c r="BK161"/>
  <c i="1" r="AS55"/>
  <c i="2" r="BK147"/>
  <c r="BK122"/>
  <c r="BK92"/>
  <c i="4" r="BK287"/>
  <c r="J275"/>
  <c r="J235"/>
  <c r="J158"/>
  <c r="BK347"/>
  <c r="BK270"/>
  <c r="J153"/>
  <c r="BK284"/>
  <c r="J195"/>
  <c r="BK251"/>
  <c r="BK167"/>
  <c i="1" r="AU57"/>
  <c i="2" r="BK117"/>
  <c r="J171"/>
  <c r="J155"/>
  <c i="3" r="BK88"/>
  <c i="4" r="BK232"/>
  <c r="J141"/>
  <c r="BK322"/>
  <c r="BK104"/>
  <c r="J99"/>
  <c r="J232"/>
  <c i="2" r="J161"/>
  <c r="J138"/>
  <c r="J174"/>
  <c i="3" r="F37"/>
  <c i="1" r="BB58"/>
  <c r="BB57"/>
  <c i="4" r="J186"/>
  <c r="BK227"/>
  <c r="J322"/>
  <c r="BK186"/>
  <c i="2" r="J177"/>
  <c r="BK108"/>
  <c r="J181"/>
  <c r="J114"/>
  <c i="4" r="BK319"/>
  <c r="J240"/>
  <c r="BK145"/>
  <c r="BK300"/>
  <c r="J170"/>
  <c r="BK181"/>
  <c r="BK315"/>
  <c r="BK210"/>
  <c r="BK133"/>
  <c r="BK325"/>
  <c r="BK195"/>
  <c r="J116"/>
  <c r="BK267"/>
  <c r="J347"/>
  <c r="BK279"/>
  <c r="BK141"/>
  <c i="2" r="J190"/>
  <c r="J92"/>
  <c r="BK132"/>
  <c r="BK171"/>
  <c r="J101"/>
  <c i="3" r="J36"/>
  <c i="1" r="AW58"/>
  <c i="4" r="BK99"/>
  <c r="J167"/>
  <c r="BK246"/>
  <c r="J224"/>
  <c r="BK303"/>
  <c r="BK149"/>
  <c i="2" r="BK192"/>
  <c r="J201"/>
  <c r="BK163"/>
  <c r="J141"/>
  <c r="J104"/>
  <c i="4" r="J310"/>
  <c r="J246"/>
  <c r="BK153"/>
  <c r="J108"/>
  <c r="J210"/>
  <c r="J133"/>
  <c r="J340"/>
  <c r="BK262"/>
  <c r="BK352"/>
  <c r="J237"/>
  <c r="BK108"/>
  <c i="2" r="J169"/>
  <c r="J97"/>
  <c r="BK141"/>
  <c r="BK166"/>
  <c r="J157"/>
  <c r="J128"/>
  <c i="1" r="AS57"/>
  <c i="4" r="J307"/>
  <c r="J262"/>
  <c r="BK174"/>
  <c r="J104"/>
  <c r="BK216"/>
  <c r="BK189"/>
  <c r="BK355"/>
  <c r="BK331"/>
  <c r="J270"/>
  <c r="J352"/>
  <c r="BK307"/>
  <c r="J267"/>
  <c r="BK235"/>
  <c r="J162"/>
  <c i="2" r="J166"/>
  <c r="BK101"/>
  <c r="BK155"/>
  <c r="BK169"/>
  <c r="BK179"/>
  <c r="BK159"/>
  <c r="J136"/>
  <c r="J108"/>
  <c i="3" r="F39"/>
  <c i="1" r="BD58"/>
  <c r="BD57"/>
  <c i="4" r="J343"/>
  <c r="J177"/>
  <c r="J355"/>
  <c r="J319"/>
  <c r="J227"/>
  <c i="5" r="J93"/>
  <c i="2" l="1" r="BK91"/>
  <c r="J91"/>
  <c r="J65"/>
  <c r="T91"/>
  <c r="T103"/>
  <c r="R176"/>
  <c i="4" r="T98"/>
  <c r="T180"/>
  <c r="T209"/>
  <c r="P239"/>
  <c r="BK261"/>
  <c r="J261"/>
  <c r="J69"/>
  <c r="T261"/>
  <c r="T278"/>
  <c r="T299"/>
  <c r="T318"/>
  <c r="P330"/>
  <c r="P329"/>
  <c i="5" r="BK89"/>
  <c r="BK88"/>
  <c r="J88"/>
  <c r="J64"/>
  <c i="2" r="R91"/>
  <c r="R103"/>
  <c r="T176"/>
  <c i="4" r="P98"/>
  <c r="P180"/>
  <c r="P209"/>
  <c r="R239"/>
  <c r="R261"/>
  <c r="R278"/>
  <c r="R299"/>
  <c r="R318"/>
  <c r="R330"/>
  <c r="R329"/>
  <c i="5" r="P89"/>
  <c r="P88"/>
  <c r="P87"/>
  <c i="1" r="AU62"/>
  <c i="2" r="BK103"/>
  <c r="J103"/>
  <c r="J66"/>
  <c r="BK176"/>
  <c r="J176"/>
  <c r="J67"/>
  <c i="4" r="BK98"/>
  <c r="J98"/>
  <c r="J65"/>
  <c r="BK180"/>
  <c r="J180"/>
  <c r="J66"/>
  <c r="BK209"/>
  <c r="J209"/>
  <c r="J67"/>
  <c r="BK239"/>
  <c r="J239"/>
  <c r="J68"/>
  <c r="P261"/>
  <c r="P278"/>
  <c r="P299"/>
  <c r="P318"/>
  <c r="T330"/>
  <c r="T329"/>
  <c i="5" r="R89"/>
  <c r="R88"/>
  <c r="R87"/>
  <c i="2" r="P91"/>
  <c r="P103"/>
  <c r="P176"/>
  <c i="4" r="R98"/>
  <c r="R97"/>
  <c r="R96"/>
  <c r="R180"/>
  <c r="R209"/>
  <c r="T239"/>
  <c r="BK278"/>
  <c r="J278"/>
  <c r="J70"/>
  <c r="BK299"/>
  <c r="J299"/>
  <c r="J71"/>
  <c r="BK318"/>
  <c r="J318"/>
  <c r="J72"/>
  <c r="BK330"/>
  <c r="J330"/>
  <c r="J74"/>
  <c i="5" r="T89"/>
  <c r="T88"/>
  <c r="T87"/>
  <c i="3" r="BK87"/>
  <c r="J87"/>
  <c r="J64"/>
  <c i="5" r="J56"/>
  <c r="F84"/>
  <c r="BE90"/>
  <c r="BE93"/>
  <c i="4" r="BK329"/>
  <c r="J329"/>
  <c r="J73"/>
  <c i="5" r="E50"/>
  <c r="BE96"/>
  <c i="4" r="J90"/>
  <c r="BE99"/>
  <c r="BE116"/>
  <c r="BE129"/>
  <c r="BE153"/>
  <c r="BE195"/>
  <c r="BE210"/>
  <c r="BE240"/>
  <c r="BE262"/>
  <c r="BE343"/>
  <c r="F59"/>
  <c r="BE104"/>
  <c r="BE111"/>
  <c r="BE133"/>
  <c r="BE177"/>
  <c r="BE189"/>
  <c r="BE206"/>
  <c r="BE232"/>
  <c r="BE251"/>
  <c r="BE272"/>
  <c r="BE303"/>
  <c r="BE307"/>
  <c r="BE322"/>
  <c r="BE325"/>
  <c r="BE347"/>
  <c r="BE352"/>
  <c r="BE355"/>
  <c r="E50"/>
  <c r="BE174"/>
  <c r="BE181"/>
  <c r="BE219"/>
  <c r="BE227"/>
  <c r="BE235"/>
  <c r="BE246"/>
  <c r="BE279"/>
  <c r="BE287"/>
  <c r="BE310"/>
  <c r="BE315"/>
  <c r="BE331"/>
  <c r="BE336"/>
  <c r="BE108"/>
  <c r="BE121"/>
  <c r="BE141"/>
  <c r="BE145"/>
  <c r="BE149"/>
  <c r="BE158"/>
  <c r="BE162"/>
  <c r="BE167"/>
  <c r="BE170"/>
  <c r="BE186"/>
  <c r="BE198"/>
  <c r="BE216"/>
  <c r="BE224"/>
  <c r="BE237"/>
  <c r="BE256"/>
  <c r="BE267"/>
  <c r="BE270"/>
  <c r="BE275"/>
  <c r="BE284"/>
  <c r="BE292"/>
  <c r="BE300"/>
  <c r="BE319"/>
  <c r="BE340"/>
  <c i="2" r="BK90"/>
  <c r="J90"/>
  <c r="J64"/>
  <c i="3" r="J56"/>
  <c r="E74"/>
  <c r="F83"/>
  <c r="BE88"/>
  <c i="2" r="J56"/>
  <c r="F86"/>
  <c r="BE117"/>
  <c r="BE138"/>
  <c r="BE155"/>
  <c r="BE161"/>
  <c r="BE163"/>
  <c r="BE166"/>
  <c r="BE169"/>
  <c r="BE171"/>
  <c r="BE190"/>
  <c r="BE192"/>
  <c r="BE201"/>
  <c r="BE128"/>
  <c r="BE132"/>
  <c r="BE152"/>
  <c r="BE157"/>
  <c r="BE159"/>
  <c r="BE179"/>
  <c r="E50"/>
  <c r="BE136"/>
  <c r="BE177"/>
  <c r="BE181"/>
  <c r="BE92"/>
  <c r="BE95"/>
  <c r="BE97"/>
  <c r="BE99"/>
  <c r="BE101"/>
  <c r="BE104"/>
  <c r="BE108"/>
  <c r="BE111"/>
  <c r="BE114"/>
  <c r="BE122"/>
  <c r="BE141"/>
  <c r="BE147"/>
  <c r="BE174"/>
  <c r="J36"/>
  <c i="1" r="AW56"/>
  <c i="4" r="F37"/>
  <c i="1" r="BB60"/>
  <c r="BB59"/>
  <c r="AX59"/>
  <c i="5" r="F38"/>
  <c i="1" r="BC62"/>
  <c r="BC61"/>
  <c r="AY61"/>
  <c i="3" r="F35"/>
  <c i="1" r="AZ58"/>
  <c r="AZ57"/>
  <c r="AV57"/>
  <c i="4" r="F36"/>
  <c i="1" r="BA60"/>
  <c r="BA59"/>
  <c r="AW59"/>
  <c i="2" r="F38"/>
  <c i="1" r="BC56"/>
  <c r="BC55"/>
  <c i="5" r="F37"/>
  <c i="1" r="BB62"/>
  <c r="BB61"/>
  <c r="AX61"/>
  <c i="2" r="F39"/>
  <c i="1" r="BD56"/>
  <c r="BD55"/>
  <c i="2" r="F36"/>
  <c i="1" r="BA56"/>
  <c r="BA55"/>
  <c r="AW55"/>
  <c r="AY57"/>
  <c i="4" r="F39"/>
  <c i="1" r="BD60"/>
  <c r="BD59"/>
  <c r="AU61"/>
  <c i="4" r="F38"/>
  <c i="1" r="BC60"/>
  <c r="BC59"/>
  <c r="AY59"/>
  <c i="5" r="F39"/>
  <c i="1" r="BD62"/>
  <c r="BD61"/>
  <c r="AX57"/>
  <c r="AS54"/>
  <c i="5" r="F36"/>
  <c i="1" r="BA62"/>
  <c r="BA61"/>
  <c r="AW61"/>
  <c i="5" r="J36"/>
  <c i="1" r="AW62"/>
  <c i="2" r="F37"/>
  <c i="1" r="BB56"/>
  <c r="BB55"/>
  <c r="AX55"/>
  <c i="3" r="F36"/>
  <c i="1" r="BA58"/>
  <c r="BA57"/>
  <c r="AW57"/>
  <c i="4" r="J36"/>
  <c i="1" r="AW60"/>
  <c i="2" l="1" r="R90"/>
  <c r="R89"/>
  <c i="4" r="P97"/>
  <c r="P96"/>
  <c i="1" r="AU60"/>
  <c i="4" r="T97"/>
  <c r="T96"/>
  <c i="2" r="P90"/>
  <c r="P89"/>
  <c i="1" r="AU56"/>
  <c i="2" r="T90"/>
  <c r="T89"/>
  <c i="4" r="BK97"/>
  <c r="J97"/>
  <c r="J64"/>
  <c i="3" r="BK86"/>
  <c r="J86"/>
  <c r="J63"/>
  <c i="5" r="BK87"/>
  <c r="J87"/>
  <c r="J89"/>
  <c r="J65"/>
  <c i="2" r="BK89"/>
  <c r="J89"/>
  <c i="1" r="AT57"/>
  <c r="AU55"/>
  <c i="5" r="J32"/>
  <c i="1" r="AG62"/>
  <c r="AG61"/>
  <c i="2" r="F35"/>
  <c i="1" r="AZ56"/>
  <c r="AZ55"/>
  <c r="AV55"/>
  <c r="AT55"/>
  <c r="BD54"/>
  <c r="W33"/>
  <c i="2" r="J32"/>
  <c i="1" r="AG56"/>
  <c r="AG55"/>
  <c r="AU59"/>
  <c r="AY55"/>
  <c i="4" r="F35"/>
  <c i="1" r="AZ60"/>
  <c r="AZ59"/>
  <c r="AV59"/>
  <c r="AT59"/>
  <c r="BA54"/>
  <c r="AW54"/>
  <c r="AK30"/>
  <c i="5" r="F35"/>
  <c i="1" r="AZ62"/>
  <c r="AZ61"/>
  <c r="AV61"/>
  <c r="AT61"/>
  <c r="AN61"/>
  <c i="2" r="J35"/>
  <c i="1" r="AV56"/>
  <c r="AT56"/>
  <c r="BC54"/>
  <c r="AY54"/>
  <c i="5" r="J35"/>
  <c i="1" r="AV62"/>
  <c r="AT62"/>
  <c i="3" r="J35"/>
  <c i="1" r="AV58"/>
  <c r="AT58"/>
  <c i="4" r="J35"/>
  <c i="1" r="AV60"/>
  <c r="AT60"/>
  <c r="BB54"/>
  <c r="W31"/>
  <c i="4" l="1" r="BK96"/>
  <c r="J96"/>
  <c i="5" r="J63"/>
  <c i="4" r="J63"/>
  <c i="5" r="J41"/>
  <c i="1" r="AN55"/>
  <c r="AN56"/>
  <c i="2" r="J63"/>
  <c r="J41"/>
  <c i="1" r="AN62"/>
  <c r="AU54"/>
  <c i="4" r="J32"/>
  <c i="1" r="AG60"/>
  <c r="AG59"/>
  <c r="AN59"/>
  <c r="AX54"/>
  <c r="W32"/>
  <c r="AZ54"/>
  <c r="W29"/>
  <c r="W30"/>
  <c i="3" r="J32"/>
  <c i="1" r="AG58"/>
  <c r="AG57"/>
  <c r="AN57"/>
  <c i="4" l="1" r="J41"/>
  <c i="1" r="AN60"/>
  <c i="3" r="J41"/>
  <c i="1" r="AN58"/>
  <c r="AG54"/>
  <c r="AK2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<sst xmlns="http://schemas.openxmlformats.org/spreadsheetml/2006/main">
  <si>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</si>
  <si>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</si>
  <si>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</si>
  <si>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</si>
  <si>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</si>
  <si>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{37ba4916-88db-4ff9-8fa0-8144251c3bfb}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</si>
  <si>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</si>
  <si>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</si>
  <si>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</si>
  <si>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</si>
  <si>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</si>
  <si>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</si>
  <si>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</si>
  <si>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</si>
  <si>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J006-13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</si>
  <si>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</si>
  <si>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</si>
  <si>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propustku v km 52,180 na trati Myjava - Veselí nad Moravou</t>
  </si>
  <si>
    <t>KSO:</t>
  </si>
  <si>
    <t/>
  </si>
  <si>
    <t>CC-CZ:</t>
  </si>
  <si>
    <t>Místo:</t>
  </si>
  <si>
    <t>Velká nad Veličkou</t>
  </si>
  <si>
    <t>Datum:</t>
  </si>
  <si>
    <t>30. 9. 2021</t>
  </si>
  <si>
    <t>Zadavatel:</t>
  </si>
  <si>
    <t>IČ:</t>
  </si>
  <si>
    <t>70994234</t>
  </si>
  <si>
    <t>Správa železnic, s. o.</t>
  </si>
  <si>
    <t>DIČ:</t>
  </si>
  <si>
    <t>CZ70994234</t>
  </si>
  <si>
    <t>Uchazeč:</t>
  </si>
  <si>
    <t>Vyplň údaj</t>
  </si>
  <si>
    <t>Projektant:</t>
  </si>
  <si>
    <t>28307453</t>
  </si>
  <si>
    <t>F-PROJEKT-DOPRAVNÍ STAVBY s. r. o.</t>
  </si>
  <si>
    <t>CZ28307453</t>
  </si>
  <si>
    <t>True</t>
  </si>
  <si>
    <t>Zpracovatel:</t>
  </si>
  <si>
    <t>Poznámka:</t>
  </si>
  <si>
    <t>Soupis prací je sestaven s využitím Cenové soustavy ÚRS a Sborníku ÚOŽI. Položky, které pochází z této cenové soustavy, jsou ve sloupci 'Cenová soustava' označeny popisem 'CS ÚRS' nebo 'ÚOŽI' a úrovní příslušného kalendářního pololetí. Veškeré další informace vymezující popis a podmínky použití těchto položek z Cenové soustavy a Sborníku, které nejsou uvedeny přímo v soupisu prací, jsou neomezeně dálkově k dispozici na https://podminky.urs.cz a na https://www.sfdi.cz/pravidla-metodiky-a-ceniky/.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</si>
  <si>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</si>
  <si>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</si>
  <si>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</si>
  <si>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</si>
  <si>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</si>
  <si>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</si>
  <si>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</si>
  <si>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</si>
  <si>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</si>
  <si>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</si>
  <si>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</si>
  <si>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</si>
  <si>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</si>
  <si>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</si>
  <si>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</si>
  <si>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</si>
  <si>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</si>
  <si>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</si>
  <si>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</si>
  <si>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</si>
  <si>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</si>
  <si>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</si>
  <si>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</si>
  <si>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</si>
  <si>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</si>
  <si>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</si>
  <si>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</si>
  <si>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</si>
  <si>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</si>
  <si>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</si>
  <si>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</si>
  <si>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</si>
  <si>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</si>
  <si>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</si>
  <si>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</si>
  <si>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</si>
  <si>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</si>
  <si>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</si>
  <si>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13.1</t>
  </si>
  <si>
    <t>Železniční svršek</t>
  </si>
  <si>
    <t>STA</t>
  </si>
  <si>
    <t>1</t>
  </si>
  <si>
    <t>{6a459ce9-cd76-40d4-9ac3-4d8715a27655}</t>
  </si>
  <si>
    <t>2</t>
  </si>
  <si>
    <t>/</t>
  </si>
  <si>
    <t>Soupis</t>
  </si>
  <si>
    <t>{d3278649-fde5-4e41-8ffa-939bd4a2d92c}</t>
  </si>
  <si>
    <t>VON</t>
  </si>
  <si>
    <t>Vedlejší a ostatní náklady</t>
  </si>
  <si>
    <t>{99cd3d6b-7392-495a-802b-394f52035fce}</t>
  </si>
  <si>
    <t>{dff98993-19ad-40d1-9b80-451d88476571}</t>
  </si>
  <si>
    <t>SO 13.2</t>
  </si>
  <si>
    <t>Železniční propustek</t>
  </si>
  <si>
    <t>{a561ca26-a418-4cc6-8f41-5d54a5c08d51}</t>
  </si>
  <si>
    <t>{163872c9-8971-4b79-b829-ed0507165eb5}</t>
  </si>
  <si>
    <t>VRN</t>
  </si>
  <si>
    <t>Vedlejší rozpočtové náklady</t>
  </si>
  <si>
    <t>{f45e45fa-e846-4eb5-a22a-f17e4f0bd440}</t>
  </si>
  <si>
    <t>{44982608-9b2e-4aed-bc7b-a4bcb90a0eaa}</t>
  </si>
  <si>
    <t>KRYCÍ LIST SOUPISU PRACÍ</t>
  </si>
  <si>
    <t>Objekt:</t>
  </si>
  <si>
    <t>SO 13.1 - Železniční svršek</t>
  </si>
  <si>
    <t>Soupis:</t>
  </si>
  <si>
    <t>Soupis prací je sestaven s využitím Cenové soustavy ÚRS a Sborníku ÚOŽI. Položky, které pochází z této cenové soustavy, jsou ve sloupci 'Cenová soustava' označeny popisem 'CS ÚRS' nebo 'ÚOŽI' a úrovní příslušného kalendářního pololetí. Veškeré další informace vymezující popis a podmínky použití těchto položek z Cenové soustavy a Sborníku, které nejsou uvedeny přímo v soupisu prací, jsou neomezeně dálkově k dispozici na www.cs-urs.cz, sekce Cenové a technické podmínky a na https://www.sfdi.cz/pravidla-metodiky-a-ceniky/.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</si>
  <si>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</si>
  <si>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</si>
  <si>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</si>
  <si>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</si>
  <si>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</si>
  <si>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</si>
  <si>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</si>
  <si>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</si>
  <si>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</si>
  <si>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</si>
  <si>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</si>
  <si>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</si>
  <si>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</si>
  <si>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</si>
  <si>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</si>
  <si>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</si>
  <si>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</si>
  <si>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</si>
  <si>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</si>
  <si>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</si>
  <si>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</si>
  <si>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</si>
  <si>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</si>
  <si>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</si>
  <si>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</si>
  <si>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</si>
  <si>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1320010001-R</t>
  </si>
  <si>
    <t>Výkop a odkop zeminy ke stávajícím kabelům ručně, zabezpečení výkopu</t>
  </si>
  <si>
    <t>m</t>
  </si>
  <si>
    <t>4</t>
  </si>
  <si>
    <t>-579067767</t>
  </si>
  <si>
    <t>PP</t>
  </si>
  <si>
    <t>VV</t>
  </si>
  <si>
    <t>2*5</t>
  </si>
  <si>
    <t>1320010021-R</t>
  </si>
  <si>
    <t>Opětovné zřízení kabelového lože z prosáté zeminy ve stávající kabelové trase</t>
  </si>
  <si>
    <t>873408604</t>
  </si>
  <si>
    <t>3</t>
  </si>
  <si>
    <t>1320010031-R</t>
  </si>
  <si>
    <t>Pokládka výstražné folie ve stávající kabelové trase</t>
  </si>
  <si>
    <t>2101282098</t>
  </si>
  <si>
    <t>1320010035-R</t>
  </si>
  <si>
    <t>Odstranění výstražné folie ve stávající kabelové trase</t>
  </si>
  <si>
    <t>-407677606</t>
  </si>
  <si>
    <t>5</t>
  </si>
  <si>
    <t>1320010041-R</t>
  </si>
  <si>
    <t>Zához osazené kabelové trasy ručně včetně hutnění</t>
  </si>
  <si>
    <t>232851652</t>
  </si>
  <si>
    <t>Komunikace pozemní</t>
  </si>
  <si>
    <t>6</t>
  </si>
  <si>
    <t>5901005010</t>
  </si>
  <si>
    <t>Měření geometrických parametrů měřícím vozíkem v koleji</t>
  </si>
  <si>
    <t>km</t>
  </si>
  <si>
    <t>Sborník UOŽI 01 2023</t>
  </si>
  <si>
    <t>1232148238</t>
  </si>
  <si>
    <t>Měření geometrických parametrů měřícím vozíkem v koleji. Poznámka: 1. V cenách jsou započteny náklady na měření provozních odchylek dle ČSN, zpracování a předání tištěných výstupů objednateli.</t>
  </si>
  <si>
    <t>P</t>
  </si>
  <si>
    <t>Poznámka k položce:_x000d_
Kilometr koleje=km</t>
  </si>
  <si>
    <t>(2*50+12,8)/1000</t>
  </si>
  <si>
    <t>7</t>
  </si>
  <si>
    <t>5905023030</t>
  </si>
  <si>
    <t>Úprava povrchu stezky rozprostřením štěrkodrtě přes 5 do 10 cm</t>
  </si>
  <si>
    <t>m2</t>
  </si>
  <si>
    <t>-117007672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</si>
  <si>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</si>
  <si>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2*12,8*0,8</t>
  </si>
  <si>
    <t>8</t>
  </si>
  <si>
    <t>M</t>
  </si>
  <si>
    <t>5955101030</t>
  </si>
  <si>
    <t>Kamenivo drcené drť frakce 8/16</t>
  </si>
  <si>
    <t>t</t>
  </si>
  <si>
    <t>-757408916</t>
  </si>
  <si>
    <t>4,5056*1,1 'Přepočtené koeficientem množství</t>
  </si>
  <si>
    <t>9</t>
  </si>
  <si>
    <t>5905050015</t>
  </si>
  <si>
    <t>Souvislá výměna KL se snesením KR koleje pražce dřevěné</t>
  </si>
  <si>
    <t>-690494924</t>
  </si>
  <si>
    <t>Souvislá výměna KL se snesením KR koleje pražce dřevěné. Poznámka: 1. V cenách jsou započteny náklady na odtěžení KL, úpravu sklonu a zhutnění pláně, zřízení KL, úpravu směrového a výškového uspořádání do projektované polohy včetně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</si>
  <si>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0,013</t>
  </si>
  <si>
    <t>10</t>
  </si>
  <si>
    <t>5905105010</t>
  </si>
  <si>
    <t>Doplnění KL kamenivem ojediněle ručně v koleji</t>
  </si>
  <si>
    <t>m3</t>
  </si>
  <si>
    <t>615382274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</si>
  <si>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</si>
  <si>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5% z celkového množství nově zřízeného KL</t>
  </si>
  <si>
    <t>12,8*3,22</t>
  </si>
  <si>
    <t>41,216*0,05 'Přepočtené koeficientem množství</t>
  </si>
  <si>
    <t>11</t>
  </si>
  <si>
    <t>5955101005</t>
  </si>
  <si>
    <t>Kamenivo drcené štěrk frakce 31,5/63 třídy min. BII</t>
  </si>
  <si>
    <t>-714404416</t>
  </si>
  <si>
    <t>nové KL, 2,0t/m3</t>
  </si>
  <si>
    <t>20% materiálu navíc na zhutnění</t>
  </si>
  <si>
    <t>41,216*2,4 'Přepočtené koeficientem množství</t>
  </si>
  <si>
    <t>12</t>
  </si>
  <si>
    <t>5906130135</t>
  </si>
  <si>
    <t>Montáž kolejového roštu v ose koleje pražce dřevěné vystrojené, tvar S49, 49E1</t>
  </si>
  <si>
    <t>1485917355</t>
  </si>
  <si>
    <t>Montáž kolejového roštu v ose koleje pražce dřevěné vystrojené, tvar S49, 49E1. Poznámka: 1. V cenách jsou započteny náklady na manipulaci a montáž KR, u pražců dřevěných nevystrojených i na vrtání pražců. 2. V cenách nejsou obsaženy náklady na dodávku materiálu.</t>
  </si>
  <si>
    <t>kolejový rošt nad výkopem</t>
  </si>
  <si>
    <t>13/1000</t>
  </si>
  <si>
    <t>13</t>
  </si>
  <si>
    <t>5906140035</t>
  </si>
  <si>
    <t>Demontáž kolejového roštu koleje v ose koleje pražce dřevěné, tvar S49, T, 49E1</t>
  </si>
  <si>
    <t>1999520861</t>
  </si>
  <si>
    <t>Demontáž kolejového roštu koleje v ose koleje pražce dřevěné,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</si>
  <si>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</t>
  </si>
  <si>
    <t>5907050020</t>
  </si>
  <si>
    <t>Dělení kolejnic řezáním nebo rozbroušením, soustavy S49 nebo T</t>
  </si>
  <si>
    <t>kus</t>
  </si>
  <si>
    <t>1300696227</t>
  </si>
  <si>
    <t>Dělení kolejnic řezáním nebo rozbroušením, soustavy S49 nebo T. Poznámka: 1. V cenách jsou započteny náklady na manipulaci, podložení, označení a provedení řezu kolejnice.</t>
  </si>
  <si>
    <t>5908052010</t>
  </si>
  <si>
    <t>Výměna podložky pryžové pod patu kolejnice</t>
  </si>
  <si>
    <t>-1317272545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</si>
  <si>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</si>
  <si>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21*2</t>
  </si>
  <si>
    <t>16</t>
  </si>
  <si>
    <t>5909031020</t>
  </si>
  <si>
    <t>Úprava GPK koleje směrové a výškové uspořádání pražce betonové</t>
  </si>
  <si>
    <t>1695121843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</si>
  <si>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</si>
  <si>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1x technologické podbití + 1x konečné podbití</t>
  </si>
  <si>
    <t>úsek úpravy GPK 46,1 m</t>
  </si>
  <si>
    <t>2*46,1/1000</t>
  </si>
  <si>
    <t>17</t>
  </si>
  <si>
    <t>5909030010</t>
  </si>
  <si>
    <t>Následná úprava GPK koleje směrové a výškové uspořádání pražce dřevěné nebo ocelové</t>
  </si>
  <si>
    <t>-1424880097</t>
  </si>
  <si>
    <t>Následná úprava GPK koleje směrové a výškové uspořádání pražce dřevěné nebo ocelové.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</si>
  <si>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provedení po 6 až 12 měsících od zahájení provozu (termín určí Správce trati)</t>
  </si>
  <si>
    <t>46,1/1000</t>
  </si>
  <si>
    <t>18</t>
  </si>
  <si>
    <t>5909045010</t>
  </si>
  <si>
    <t>Hutnění kolejového lože koleje nově zřízeného nebo čistého</t>
  </si>
  <si>
    <t>-1268890880</t>
  </si>
  <si>
    <t>Hutnění kolejového lože koleje nově zřízeného nebo čistého. Poznámka: 1. V cenách jsou započteny náklady na kontinuální hutnění mezipražcových prostorů a za hlavami pražců.</t>
  </si>
  <si>
    <t>19</t>
  </si>
  <si>
    <t>5910020130</t>
  </si>
  <si>
    <t>Svařování kolejnic termitem plný předehřev standardní spára svar jednotlivý tv. S49</t>
  </si>
  <si>
    <t>svar</t>
  </si>
  <si>
    <t>1002587759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</si>
  <si>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</si>
  <si>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20</t>
  </si>
  <si>
    <t>5910035030</t>
  </si>
  <si>
    <t>Dosažení dovolené upínací teploty v BK prodloužením kolejnicového pásu v koleji tv. S49</t>
  </si>
  <si>
    <t>-794717374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</si>
  <si>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</si>
  <si>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5910040020</t>
  </si>
  <si>
    <t>Umožnění volné dilatace kolejnice demontáž upevňovadel bez osazení kluzných podložek</t>
  </si>
  <si>
    <t>Sborník UOŽI 01 2021</t>
  </si>
  <si>
    <t>-953807483</t>
  </si>
  <si>
    <t>Umožnění volné dilatace kolejnice demontáž upevňovadel bez osazení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</si>
  <si>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22</t>
  </si>
  <si>
    <t>5910040120</t>
  </si>
  <si>
    <t>Umožnění volné dilatace kolejnice montáž upevňovadel bez odstranění kluzných podložek rozdělení pražců "d"</t>
  </si>
  <si>
    <t>660480765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</si>
  <si>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</si>
  <si>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23</t>
  </si>
  <si>
    <t>5914005010</t>
  </si>
  <si>
    <t>Rozšíření stezky zemního tělesa dle VL Ž2 přisypávkou zemního tělesa</t>
  </si>
  <si>
    <t>-1719635157</t>
  </si>
  <si>
    <t>Rozšíření stezky zemního tělesa dle VL Ž2 přisypávkou zemního tělesa. Poznámka: 1. V cenách jsou započteny i náklady na uložení výzisku na terén nebo naložení na dopravní prostředek. 2. V cenách nejsou obsaženy náklady na dodávku materiálu, odtěžení zemního tělesa, dopravu a skládkovné.</t>
  </si>
  <si>
    <t>12,8*(1,3+1,2)</t>
  </si>
  <si>
    <t>24</t>
  </si>
  <si>
    <t>5915020010</t>
  </si>
  <si>
    <t>Povrchová úprava plochy železničního spodku</t>
  </si>
  <si>
    <t>-338661086</t>
  </si>
  <si>
    <t>Povrchová úprava plochy železničního spodku. Poznámka: 1. V cenách jsou započteny náklady na urovnání a úpravu ploch nebo skládek výzisku kameniva a zeminy s jejich případnou rekultivací.</t>
  </si>
  <si>
    <t>12,8*6,2</t>
  </si>
  <si>
    <t>25</t>
  </si>
  <si>
    <t>5999005010</t>
  </si>
  <si>
    <t>Třídění spojovacích a upevňovacích součástí</t>
  </si>
  <si>
    <t>886470599</t>
  </si>
  <si>
    <t>Třídění spojovacích a upevňovacích součástí. Poznámka: 1. V cenách jsou započteny náklady na manipulaci, vytřídění a uložení materiálu na úložiště nebo do skladu.</t>
  </si>
  <si>
    <t>26</t>
  </si>
  <si>
    <t>5958128010</t>
  </si>
  <si>
    <t>Komplety ŽS 4 (šroub RS 1, matice M 24, podložka Fe6, svěrka ŽS4)</t>
  </si>
  <si>
    <t>274291083</t>
  </si>
  <si>
    <t>21*4</t>
  </si>
  <si>
    <t>27</t>
  </si>
  <si>
    <t>5958158005</t>
  </si>
  <si>
    <t>Podložka pryžová pod patu kolejnice S49 183/126/6</t>
  </si>
  <si>
    <t>-1073502774</t>
  </si>
  <si>
    <t>OST</t>
  </si>
  <si>
    <t>Ostatní</t>
  </si>
  <si>
    <t>28</t>
  </si>
  <si>
    <t>7499700490</t>
  </si>
  <si>
    <t xml:space="preserve">Kabely trakčního vedení, Různé TV  Betonový žlab TK 2-neasfalt.</t>
  </si>
  <si>
    <t>512</t>
  </si>
  <si>
    <t>564412969</t>
  </si>
  <si>
    <t>29</t>
  </si>
  <si>
    <t>75934052R</t>
  </si>
  <si>
    <t>Montáž žlabu betonového s víkem TK2</t>
  </si>
  <si>
    <t>608731526</t>
  </si>
  <si>
    <t>30</t>
  </si>
  <si>
    <t>9902100600</t>
  </si>
  <si>
    <t>Doprava obousměrná mechanizací o nosnosti přes 3,5 t sypanin (kameniva, písku, suti, dlažebních kostek, atd.) do 80 km</t>
  </si>
  <si>
    <t>501086534</t>
  </si>
  <si>
    <t>Doprava obousměrná mechanizací o nosnosti přes 3,5 t sypanin (kameniva, písku, suti, dlažebních kostek, atd.)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</si>
  <si>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</si>
  <si>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dovoz KL a kameniva</t>
  </si>
  <si>
    <t>1*98,918+1*4,956</t>
  </si>
  <si>
    <t>odvoz a dovoz</t>
  </si>
  <si>
    <t>komplety, upevňovadla a ost.</t>
  </si>
  <si>
    <t>2*0,111</t>
  </si>
  <si>
    <t>Součet</t>
  </si>
  <si>
    <t>31</t>
  </si>
  <si>
    <t>9902900100</t>
  </si>
  <si>
    <t>Naložení sypanin, drobného kusového materiálu, suti</t>
  </si>
  <si>
    <t>-1419110473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</si>
  <si>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</si>
  <si>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32</t>
  </si>
  <si>
    <t>9902900200</t>
  </si>
  <si>
    <t>Naložení objemnějšího kusového materiálu, vybouraných hmot</t>
  </si>
  <si>
    <t>1369650135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</si>
  <si>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</si>
  <si>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z meziskládky</t>
  </si>
  <si>
    <t>pro dovoz KL a kameniva</t>
  </si>
  <si>
    <t>98,918+4,956</t>
  </si>
  <si>
    <t>pro odvoz a dovoz</t>
  </si>
  <si>
    <t>33</t>
  </si>
  <si>
    <t>R1</t>
  </si>
  <si>
    <t>Přemístění metalického kabelu pohozového do dočasné polohy, zpětné uložení, vyvěšení a ochrana kabelu během prací</t>
  </si>
  <si>
    <t>kpl</t>
  </si>
  <si>
    <t>-1691606969</t>
  </si>
  <si>
    <t>VON - Vedlejší a ostatní náklady</t>
  </si>
  <si>
    <t>VRN - Vedlejší rozpočtové náklady</t>
  </si>
  <si>
    <t>022111001</t>
  </si>
  <si>
    <t>Geodetické práce Kontrola PPK při směrové a výškové úpravě koleje zaměřením APK trať jednokolejná</t>
  </si>
  <si>
    <t>Sborník UOŽI 01 2020</t>
  </si>
  <si>
    <t>1928974827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</si>
  <si>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</si>
  <si>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SO 13.2 - Železniční propustek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</si>
  <si>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</si>
  <si>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</si>
  <si>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</si>
  <si>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</si>
  <si>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</si>
  <si>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</si>
  <si>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</si>
  <si>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</si>
  <si>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115001105</t>
  </si>
  <si>
    <t>Převedení vody potrubím DN přes 300 do 600</t>
  </si>
  <si>
    <t>CS ÚRS 2023 01</t>
  </si>
  <si>
    <t>-69057959</t>
  </si>
  <si>
    <t>Převedení vody potrubím průměru DN přes 300 do 600</t>
  </si>
  <si>
    <t>Online PSC</t>
  </si>
  <si>
    <t>https://podminky.urs.cz/item/CS_URS_2023_01/115001105</t>
  </si>
  <si>
    <t>"DN 400"</t>
  </si>
  <si>
    <t>115101201</t>
  </si>
  <si>
    <t>Čerpání vody na dopravní výšku do 10 m průměrný přítok do 500 l/min</t>
  </si>
  <si>
    <t>hod</t>
  </si>
  <si>
    <t>2057688709</t>
  </si>
  <si>
    <t>Čerpání vody na dopravní výšku do 10 m s uvažovaným průměrným přítokem do 500 l/min</t>
  </si>
  <si>
    <t>https://podminky.urs.cz/item/CS_URS_2023_01/115101201</t>
  </si>
  <si>
    <t>20*4</t>
  </si>
  <si>
    <t>115101301</t>
  </si>
  <si>
    <t>Pohotovost čerpací soupravy pro dopravní výšku do 10 m přítok do 500 l/min</t>
  </si>
  <si>
    <t>den</t>
  </si>
  <si>
    <t>-608483869</t>
  </si>
  <si>
    <t>Pohotovost záložní čerpací soupravy pro dopravní výšku do 10 m s uvažovaným průměrným přítokem do 500 l/min</t>
  </si>
  <si>
    <t>https://podminky.urs.cz/item/CS_URS_2023_01/115101301</t>
  </si>
  <si>
    <t>121151103</t>
  </si>
  <si>
    <t>Sejmutí ornice plochy do 100 m2 tl vrstvy do 200 mm strojně</t>
  </si>
  <si>
    <t>243881806</t>
  </si>
  <si>
    <t>Sejmutí ornice strojně při souvislé ploše do 100 m2, tl. vrstvy do 200 mm</t>
  </si>
  <si>
    <t>https://podminky.urs.cz/item/CS_URS_2023_01/121151103</t>
  </si>
  <si>
    <t>na svazích tělesa</t>
  </si>
  <si>
    <t>(2,7+8,3)*(12,8-2,1)</t>
  </si>
  <si>
    <t>129253101</t>
  </si>
  <si>
    <t>Čištění otevřených koryt vodotečí šíře dna do 5 m hl do 2,5 m v hornině třídy těžitelnosti I skupiny 3 strojně</t>
  </si>
  <si>
    <t>-57333593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</si>
  <si>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</si>
  <si>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https://podminky.urs.cz/item/CS_URS_2023_01/129253101</t>
  </si>
  <si>
    <t>propustek, koryto před a za propustkem</t>
  </si>
  <si>
    <t>16*1,0*0,4</t>
  </si>
  <si>
    <t>131351103</t>
  </si>
  <si>
    <t>Hloubení jam nezapažených v hornině třídy těžitelnosti II skupiny 4 objem do 100 m3 strojně</t>
  </si>
  <si>
    <t>482933452</t>
  </si>
  <si>
    <t>Hloubení nezapažených jam a zářezů strojně s urovnáním dna do předepsaného profilu a spádu v hornině třídy těžitelnosti II skupiny 4 přes 50 do 100 m3</t>
  </si>
  <si>
    <t>https://podminky.urs.cz/item/CS_URS_2023_01/131351103</t>
  </si>
  <si>
    <t>výkop pro úpravy v korytě</t>
  </si>
  <si>
    <t>(1,4*2+1*1+3*2,6)*0,35</t>
  </si>
  <si>
    <t>výkop pro nový propustek</t>
  </si>
  <si>
    <t>6,77*2*9,13-2,1*2*6</t>
  </si>
  <si>
    <t>162251122</t>
  </si>
  <si>
    <t>Vodorovné přemístění přes 20 do 50 m výkopku/sypaniny z horniny třídy těžitelnosti II skupiny 4 a 5</t>
  </si>
  <si>
    <t>1826083632</t>
  </si>
  <si>
    <t>Vodorovné přemístění výkopku nebo sypaniny po suchu na obvyklém dopravním prostředku, bez naložení výkopku, avšak se složením bez rozhrnutí z horniny třídy těžitelnosti II skupiny 4 a 5 na vzdálenost přes 20 do 50 m</t>
  </si>
  <si>
    <t>https://podminky.urs.cz/item/CS_URS_2023_01/162251122</t>
  </si>
  <si>
    <t>117,7*0,15 'Přepočtené koeficientem množství</t>
  </si>
  <si>
    <t>162751137</t>
  </si>
  <si>
    <t>Vodorovné přemístění přes 9 000 do 10000 m výkopku/sypaniny z horniny třídy těžitelnosti II skupiny 4 a 5</t>
  </si>
  <si>
    <t>1313054659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</si>
  <si>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</si>
  <si>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https://podminky.urs.cz/item/CS_URS_2023_01/162751137</t>
  </si>
  <si>
    <t>nadbytočné zeminy na skládku</t>
  </si>
  <si>
    <t>z pol. 129253101, 131351103</t>
  </si>
  <si>
    <t>6,4</t>
  </si>
  <si>
    <t>102,48</t>
  </si>
  <si>
    <t>162751139</t>
  </si>
  <si>
    <t>Příplatek k vodorovnému přemístění výkopku/sypaniny z horniny třídy těžitelnosti II skupiny 4 a 5 ZKD 1000 m přes 10000 m</t>
  </si>
  <si>
    <t>-594713819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</si>
  <si>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</si>
  <si>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https://podminky.urs.cz/item/CS_URS_2023_01/162751139</t>
  </si>
  <si>
    <t>108,88*5 'Přepočtené koeficientem množství</t>
  </si>
  <si>
    <t>167151102</t>
  </si>
  <si>
    <t>Nakládání výkopku z hornin třídy těžitelnosti II skupiny 4 a 5 do 100 m3</t>
  </si>
  <si>
    <t>-451628219</t>
  </si>
  <si>
    <t>Nakládání, skládání a překládání neulehlého výkopku nebo sypaniny strojně nakládání, množství do 100 m3, z horniny třídy těžitelnosti II, skupiny 4 a 5</t>
  </si>
  <si>
    <t>https://podminky.urs.cz/item/CS_URS_2023_01/167151102</t>
  </si>
  <si>
    <t>171151101</t>
  </si>
  <si>
    <t>Hutnění boků násypů pro jakýkoliv sklon a míru zhutnění svahu</t>
  </si>
  <si>
    <t>686965889</t>
  </si>
  <si>
    <t>Hutnění boků násypů z hornin soudržných a sypkých pro jakýkoliv sklon, délku a míru zhutnění svahu</t>
  </si>
  <si>
    <t>https://podminky.urs.cz/item/CS_URS_2023_01/171151101</t>
  </si>
  <si>
    <t>171153101</t>
  </si>
  <si>
    <t>Zemní hrázky melioračních kanálů z horniny třídy těžitelnosti I a II skupiny 1 až 4</t>
  </si>
  <si>
    <t>1521037611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</si>
  <si>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</si>
  <si>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https://podminky.urs.cz/item/CS_URS_2023_01/171153101</t>
  </si>
  <si>
    <t>pro převedení vody potrubím</t>
  </si>
  <si>
    <t>171201221</t>
  </si>
  <si>
    <t>Poplatek za uložení na skládce (skládkovné) zeminy a kamení kód odpadu 17 05 04</t>
  </si>
  <si>
    <t>2047241445</t>
  </si>
  <si>
    <t>Poplatek za uložení stavebního odpadu na skládce (skládkovné) zeminy a kamení zatříděného do Katalogu odpadů pod kódem 17 05 04</t>
  </si>
  <si>
    <t>https://podminky.urs.cz/item/CS_URS_2023_01/171201221</t>
  </si>
  <si>
    <t>108,88*1,8 'Přepočtené koeficientem množství</t>
  </si>
  <si>
    <t>175151201</t>
  </si>
  <si>
    <t>Obsypání objektu nad přilehlým původním terénem sypaninou bez prohození, uloženou do 3 m strojně</t>
  </si>
  <si>
    <t>366691092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</si>
  <si>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</si>
  <si>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https://podminky.urs.cz/item/CS_URS_2023_01/175151201</t>
  </si>
  <si>
    <t>rámového propustku</t>
  </si>
  <si>
    <t>58344171</t>
  </si>
  <si>
    <t>štěrkodrť frakce 0/32</t>
  </si>
  <si>
    <t>1723668641</t>
  </si>
  <si>
    <t>98,42*1,92 'Přepočtené koeficientem množství</t>
  </si>
  <si>
    <t>181411123</t>
  </si>
  <si>
    <t>Založení lučního trávníku výsevem pl do 1000 m2 ve svahu přes 1:2 do 1:1</t>
  </si>
  <si>
    <t>270329666</t>
  </si>
  <si>
    <t>Založení trávníku na půdě předem připravené plochy do 1000 m2 výsevem včetně utažení lučního na svahu přes 1:2 do 1:1</t>
  </si>
  <si>
    <t>https://podminky.urs.cz/item/CS_URS_2023_01/181411123</t>
  </si>
  <si>
    <t>117,7</t>
  </si>
  <si>
    <t>00572100</t>
  </si>
  <si>
    <t>osivo jetelotráva intenzivní víceletá</t>
  </si>
  <si>
    <t>kg</t>
  </si>
  <si>
    <t>726361611</t>
  </si>
  <si>
    <t>117,691893939394*0,1 'Přepočtené koeficientem množství</t>
  </si>
  <si>
    <t>182351023</t>
  </si>
  <si>
    <t>Rozprostření ornice pl do 100 m2 ve svahu přes 1:5 tl vrstvy do 200 mm strojně</t>
  </si>
  <si>
    <t>64032672</t>
  </si>
  <si>
    <t>Rozprostření a urovnání ornice ve svahu sklonu přes 1:5 strojně při souvislé ploše do 100 m2, tl. vrstvy do 200 mm</t>
  </si>
  <si>
    <t>https://podminky.urs.cz/item/CS_URS_2023_01/182351023</t>
  </si>
  <si>
    <t>Zakládání</t>
  </si>
  <si>
    <t>273321117</t>
  </si>
  <si>
    <t>Základové desky mostních konstrukcí ze ŽB C 25/30</t>
  </si>
  <si>
    <t>252789310</t>
  </si>
  <si>
    <t>Základové konstrukce z betonu železového desky ve výkopu nebo na hlavách pilot C 25/30</t>
  </si>
  <si>
    <t>https://podminky.urs.cz/item/CS_URS_2023_01/273321117</t>
  </si>
  <si>
    <t>základ pod troubu</t>
  </si>
  <si>
    <t>9,13*2,1*0,2</t>
  </si>
  <si>
    <t>273321191</t>
  </si>
  <si>
    <t>Příplatek k základovým deskám mostních konstrukcí ze ŽB za betonáž malého rozsahu do 25 m3</t>
  </si>
  <si>
    <t>-681095141</t>
  </si>
  <si>
    <t>Základové konstrukce z betonu železového Příplatek k cenám za betonáž malého rozsahu do 25 m3</t>
  </si>
  <si>
    <t>https://podminky.urs.cz/item/CS_URS_2023_01/273321191</t>
  </si>
  <si>
    <t>274311127</t>
  </si>
  <si>
    <t>Základové pasy, prahy, věnce a ostruhy z betonu prostého C 25/30</t>
  </si>
  <si>
    <t>-920732384</t>
  </si>
  <si>
    <t>Základové konstrukce z betonu prostého pasy, prahy, věnce a ostruhy ve výkopu nebo na hlavách pilot C 25/30</t>
  </si>
  <si>
    <t>https://podminky.urs.cz/item/CS_URS_2023_01/274311127</t>
  </si>
  <si>
    <t>příčné prahy v korytě</t>
  </si>
  <si>
    <t>2*0,4*0,9*2,1</t>
  </si>
  <si>
    <t>274311191</t>
  </si>
  <si>
    <t>Příplatek k základovým pasům, prahům a věncům za betonáž malého rozsahu do 25 m3</t>
  </si>
  <si>
    <t>-946991960</t>
  </si>
  <si>
    <t>Základové konstrukce z betonu prostého Příplatek k cenám za betonáž malého rozsahu do 25 m3</t>
  </si>
  <si>
    <t>https://podminky.urs.cz/item/CS_URS_2023_01/274311191</t>
  </si>
  <si>
    <t>274354111</t>
  </si>
  <si>
    <t>Bednění základových pasů - zřízení</t>
  </si>
  <si>
    <t>1941214447</t>
  </si>
  <si>
    <t>Bednění základových konstrukcí pasů, prahů, věnců a ostruh zřízení</t>
  </si>
  <si>
    <t>https://podminky.urs.cz/item/CS_URS_2023_01/274354111</t>
  </si>
  <si>
    <t>2*(9,13+2,1)*0,2</t>
  </si>
  <si>
    <t>příčné prahy</t>
  </si>
  <si>
    <t>2*2*(0,4+2,1)*0,9</t>
  </si>
  <si>
    <t>274354211</t>
  </si>
  <si>
    <t>Bednění základových pasů - odstranění</t>
  </si>
  <si>
    <t>1447156092</t>
  </si>
  <si>
    <t>Bednění základových konstrukcí pasů, prahů, věnců a ostruh odstranění bednění</t>
  </si>
  <si>
    <t>https://podminky.urs.cz/item/CS_URS_2023_01/274354211</t>
  </si>
  <si>
    <t>Svislé a kompletní konstrukce</t>
  </si>
  <si>
    <t>317321118</t>
  </si>
  <si>
    <t>Mostní římsy ze ŽB C 30/37</t>
  </si>
  <si>
    <t>-1818999207</t>
  </si>
  <si>
    <t>Římsy ze železového betonu C 30/37</t>
  </si>
  <si>
    <t>https://podminky.urs.cz/item/CS_URS_2023_01/317321118</t>
  </si>
  <si>
    <t>římsy na vrchu</t>
  </si>
  <si>
    <t>(0,25+0,35)*0,45*1,6</t>
  </si>
  <si>
    <t>317321191</t>
  </si>
  <si>
    <t>Příplatek k mostním římsám ze ŽB za betonáž malého rozsahu do 25 m3</t>
  </si>
  <si>
    <t>-1818025053</t>
  </si>
  <si>
    <t>Římsy ze železového betonu Příplatek k cenám za betonáž malého rozsahu do 25 m3</t>
  </si>
  <si>
    <t>https://podminky.urs.cz/item/CS_URS_2023_01/317321191</t>
  </si>
  <si>
    <t>317353121</t>
  </si>
  <si>
    <t>Bednění mostních říms všech tvarů - zřízení</t>
  </si>
  <si>
    <t>-928615560</t>
  </si>
  <si>
    <t>Bednění mostní římsy zřízení všech tvarů</t>
  </si>
  <si>
    <t>https://podminky.urs.cz/item/CS_URS_2023_01/317353121</t>
  </si>
  <si>
    <t>2*(0,45+1,6)*(0,25+0,35)</t>
  </si>
  <si>
    <t>317353221</t>
  </si>
  <si>
    <t>Bednění mostních říms všech tvarů - odstranění</t>
  </si>
  <si>
    <t>-167571881</t>
  </si>
  <si>
    <t>Bednění mostní římsy odstranění všech tvarů</t>
  </si>
  <si>
    <t>https://podminky.urs.cz/item/CS_URS_2023_01/317353221</t>
  </si>
  <si>
    <t>317361116</t>
  </si>
  <si>
    <t>Výztuž mostních říms z betonářské oceli 10 505</t>
  </si>
  <si>
    <t>1034861193</t>
  </si>
  <si>
    <t>Výztuž mostních železobetonových říms z betonářské oceli 10 505 (R) nebo BSt 500</t>
  </si>
  <si>
    <t>https://podminky.urs.cz/item/CS_URS_2023_01/317361116</t>
  </si>
  <si>
    <t>34,1</t>
  </si>
  <si>
    <t>34,1*0,001 'Přepočtené koeficientem množství</t>
  </si>
  <si>
    <t>389122211</t>
  </si>
  <si>
    <t>Osazení ŽB běžného dílce klenbové konstrukce propustků a podchodů</t>
  </si>
  <si>
    <t>228213367</t>
  </si>
  <si>
    <t>Klenbové konstrukce propustků a podchodů ze železobetonových dílců osazení dílce běžného</t>
  </si>
  <si>
    <t>https://podminky.urs.cz/item/CS_URS_2023_01/389122211</t>
  </si>
  <si>
    <t>592220R1</t>
  </si>
  <si>
    <t>rámový prefabrikát pro železniční stavby přímý železobetonový s integrovaným těsněním DN1200x1000/2000 vč. dopravy</t>
  </si>
  <si>
    <t>ks</t>
  </si>
  <si>
    <t>833977659</t>
  </si>
  <si>
    <t>592220R1.2</t>
  </si>
  <si>
    <t>rámový prefabrikát pro železniční stavby přímý železobetonový s integrovaným těsněním DN1200x1000/1500 vč. dopravy</t>
  </si>
  <si>
    <t>-1918363842</t>
  </si>
  <si>
    <t>Vodorovné konstrukce</t>
  </si>
  <si>
    <t>273361412</t>
  </si>
  <si>
    <t>Výztuž základových desek ze svařovaných sítí přes 3,5 do 6 kg/m2</t>
  </si>
  <si>
    <t>-125616659</t>
  </si>
  <si>
    <t>Výztuž základových konstrukcí desek ze svařovaných sítí, hmotnosti přes 3,5 do 6 kg/m2</t>
  </si>
  <si>
    <t>https://podminky.urs.cz/item/CS_URS_2023_01/273361412</t>
  </si>
  <si>
    <t>výztuž základu</t>
  </si>
  <si>
    <t>158</t>
  </si>
  <si>
    <t>158*0,001 'Přepočtené koeficientem množství</t>
  </si>
  <si>
    <t>34</t>
  </si>
  <si>
    <t>451315115</t>
  </si>
  <si>
    <t>Podkladní nebo výplňová vrstva z betonu C 16/20 tl do 100 mm</t>
  </si>
  <si>
    <t>1662071730</t>
  </si>
  <si>
    <t>Podkladní a výplňové vrstvy z betonu prostého tloušťky do 100 mm, z betonu C 16/20</t>
  </si>
  <si>
    <t>https://podminky.urs.cz/item/CS_URS_2023_01/451315115</t>
  </si>
  <si>
    <t>v celkové tloušťce cca 100 mm</t>
  </si>
  <si>
    <t>2,3*8,4</t>
  </si>
  <si>
    <t>35</t>
  </si>
  <si>
    <t>462511111</t>
  </si>
  <si>
    <t>Zához prostoru z lomového kamene</t>
  </si>
  <si>
    <t>-76788694</t>
  </si>
  <si>
    <t>Zához prostoru z lomového kamene</t>
  </si>
  <si>
    <t>https://podminky.urs.cz/item/CS_URS_2023_01/462511111</t>
  </si>
  <si>
    <t>zpevnění koryta před a za propustkem</t>
  </si>
  <si>
    <t>1*1*0,3+2,6*1,5*0,3</t>
  </si>
  <si>
    <t>36</t>
  </si>
  <si>
    <t>465513256</t>
  </si>
  <si>
    <t>Dlažba svahu u opěr z upraveného lomového žulového kamene tl 250 mm do lože C 25/30 pl do 10 m2</t>
  </si>
  <si>
    <t>1318835293</t>
  </si>
  <si>
    <t>Dlažba svahu u mostních opěr z upraveného lomového žulového kamene s vyspárováním maltou MC 25, šíře spáry 15 mm do betonového lože C 25/30 tloušťky 250 mm, plochy do 10 m2</t>
  </si>
  <si>
    <t>https://podminky.urs.cz/item/CS_URS_2023_01/465513256</t>
  </si>
  <si>
    <t>odláždění vyústění, koryta a propustku</t>
  </si>
  <si>
    <t>1,4*2+1,5*2,6</t>
  </si>
  <si>
    <t>37</t>
  </si>
  <si>
    <t>584121109</t>
  </si>
  <si>
    <t>Osazení silničních dílců z ŽB do lože z kameniva těženého tl 40 mm plochy do 50 m2</t>
  </si>
  <si>
    <t>697368261</t>
  </si>
  <si>
    <t>Osazení silničních dílců ze železového betonu s podkladem z kameniva těženého do tl. 40 mm jakéhokoliv druhu a velikosti, na plochu jednotlivě přes 15 do 50 m2</t>
  </si>
  <si>
    <t>https://podminky.urs.cz/item/CS_URS_2023_01/584121109</t>
  </si>
  <si>
    <t>zpevněná plocha pro zapatkování jeřábu</t>
  </si>
  <si>
    <t>38</t>
  </si>
  <si>
    <t>113106192</t>
  </si>
  <si>
    <t>Rozebrání vozovek ze silničních dílců se spárami zalitými cementovou maltou strojně pl do 50 m2</t>
  </si>
  <si>
    <t>305099959</t>
  </si>
  <si>
    <t>Rozebrání dílců vozovek a ploch s přemístěním hmot na skládku na vzdálenost do 3 m nebo s naložením na dopravní prostředek, ze silničních dílců jakýchkoliv rozměrů, s ložem z kameniva nebo živice strojně plochy jednotlivě do 50 m2 se spárami zalitými cementovou maltou</t>
  </si>
  <si>
    <t>https://podminky.urs.cz/item/CS_URS_2023_01/113106192</t>
  </si>
  <si>
    <t>39</t>
  </si>
  <si>
    <t>59381006</t>
  </si>
  <si>
    <t>panel silniční 3,00x1,00x0,215m</t>
  </si>
  <si>
    <t>-795572676</t>
  </si>
  <si>
    <t>40</t>
  </si>
  <si>
    <t>564201111</t>
  </si>
  <si>
    <t>Podklad nebo podsyp ze štěrkopísku ŠP plochy přes 100 m2 tl 40 mm</t>
  </si>
  <si>
    <t>250189916</t>
  </si>
  <si>
    <t>Podklad nebo podsyp ze štěrkopísku ŠP s rozprostřením, vlhčením a zhutněním plochy přes 100 m2, po zhutnění tl. 40 mm</t>
  </si>
  <si>
    <t>https://podminky.urs.cz/item/CS_URS_2023_01/564201111</t>
  </si>
  <si>
    <t>41</t>
  </si>
  <si>
    <t>113107111</t>
  </si>
  <si>
    <t>Odstranění podkladu z kameniva těženého tl do 100 mm ručně</t>
  </si>
  <si>
    <t>1489287392</t>
  </si>
  <si>
    <t>Odstranění podkladů nebo krytů ručně s přemístěním hmot na skládku na vzdálenost do 3 m nebo s naložením na dopravní prostředek z kameniva těženého, o tl. vrstvy do 100 mm</t>
  </si>
  <si>
    <t>https://podminky.urs.cz/item/CS_URS_2023_01/113107111</t>
  </si>
  <si>
    <t>Ostatní konstrukce a práce, bourání</t>
  </si>
  <si>
    <t>42</t>
  </si>
  <si>
    <t>931994142</t>
  </si>
  <si>
    <t>Těsnění dilatační spáry betonové konstrukce polyuretanovým tmelem do pl 4,0 cm2</t>
  </si>
  <si>
    <t>1055141527</t>
  </si>
  <si>
    <t>Těsnění spáry betonové konstrukce pásy, profily, tmely tmelem polyuretanovým spáry dilatační do 4,0 cm2</t>
  </si>
  <si>
    <t>https://podminky.urs.cz/item/CS_URS_2023_01/931994142</t>
  </si>
  <si>
    <t>mezi troubami na vnitřním obvodu</t>
  </si>
  <si>
    <t>4*2*(1,2+1)</t>
  </si>
  <si>
    <t>43</t>
  </si>
  <si>
    <t>936942211</t>
  </si>
  <si>
    <t>Zhotovení tabulky s letopočtem opravy mostu vložením šablony do bednění</t>
  </si>
  <si>
    <t>1845843205</t>
  </si>
  <si>
    <t>Zhotovení tabulky s letopočtem opravy nebo větší údržby vložením šablony do bednění</t>
  </si>
  <si>
    <t>https://podminky.urs.cz/item/CS_URS_2023_01/936942211</t>
  </si>
  <si>
    <t>44</t>
  </si>
  <si>
    <t>963041211</t>
  </si>
  <si>
    <t>Bourání mostní nosné konstrukce z betonu prostého</t>
  </si>
  <si>
    <t>-508615941</t>
  </si>
  <si>
    <t>Bourání mostních konstrukcí nosných konstrukcí z prostého betonu</t>
  </si>
  <si>
    <t>https://podminky.urs.cz/item/CS_URS_2023_01/963041211</t>
  </si>
  <si>
    <t>staré konstrukce propustku</t>
  </si>
  <si>
    <t>2,1*2*6</t>
  </si>
  <si>
    <t>45</t>
  </si>
  <si>
    <t>985331215</t>
  </si>
  <si>
    <t>Dodatečné vlepování betonářské výztuže D 16 mm do chemické malty včetně vyvrtání otvoru</t>
  </si>
  <si>
    <t>7996424</t>
  </si>
  <si>
    <t>Dodatečné vlepování betonářské výztuže včetně vyvrtání a vyčištění otvoru chemickou maltou průměr výztuže 16 mm</t>
  </si>
  <si>
    <t>https://podminky.urs.cz/item/CS_URS_2023_01/985331215</t>
  </si>
  <si>
    <t>kotvení říms do prefabrikátu</t>
  </si>
  <si>
    <t>20% navíc na dodávku výztuže</t>
  </si>
  <si>
    <t>2*5*0,2</t>
  </si>
  <si>
    <t>2*1,2 'Přepočtené koeficientem množství</t>
  </si>
  <si>
    <t>997</t>
  </si>
  <si>
    <t>Přesun sutě</t>
  </si>
  <si>
    <t>46</t>
  </si>
  <si>
    <t>997013501</t>
  </si>
  <si>
    <t>Odvoz suti a vybouraných hmot na skládku nebo meziskládku do 1 km se složením</t>
  </si>
  <si>
    <t>-869630917</t>
  </si>
  <si>
    <t>Odvoz suti a vybouraných hmot na skládku nebo meziskládku se složením, na vzdálenost do 1 km</t>
  </si>
  <si>
    <t>https://podminky.urs.cz/item/CS_URS_2023_01/997013501</t>
  </si>
  <si>
    <t>47</t>
  </si>
  <si>
    <t>997013509</t>
  </si>
  <si>
    <t>Příplatek k odvozu suti a vybouraných hmot na skládku ZKD 1 km přes 1 km</t>
  </si>
  <si>
    <t>1815675965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</si>
  <si>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</si>
  <si>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</si>
  <si>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68,147*5 'Přepočtené koeficientem množství</t>
  </si>
  <si>
    <t>48</t>
  </si>
  <si>
    <t>997013601</t>
  </si>
  <si>
    <t>Poplatek za uložení na skládce (skládkovné) stavebního odpadu betonového kód odpadu 17 01 01</t>
  </si>
  <si>
    <t>2036470507</t>
  </si>
  <si>
    <t>Poplatek za uložení stavebního odpadu na skládce (skládkovné) z prostého betonu zatříděného do Katalogu odpadů pod kódem 17 01 01</t>
  </si>
  <si>
    <t>https://podminky.urs.cz/item/CS_URS_2023_01/997013601</t>
  </si>
  <si>
    <t>49</t>
  </si>
  <si>
    <t>997013631</t>
  </si>
  <si>
    <t>Poplatek za uložení na skládce (skládkovné) stavebního odpadu směsného kód odpadu 17 09 04</t>
  </si>
  <si>
    <t>-1010589601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</si>
  <si>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</si>
  <si>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</si>
  <si>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staré KL, 2,0t/m3</t>
  </si>
  <si>
    <t>12,8*3,22*2,0</t>
  </si>
  <si>
    <t>50</t>
  </si>
  <si>
    <t>997211612</t>
  </si>
  <si>
    <t>Nakládání vybouraných hmot na dopravní prostředky pro vodorovnou dopravu</t>
  </si>
  <si>
    <t>-328794903</t>
  </si>
  <si>
    <t>Nakládání suti nebo vybouraných hmot na dopravní prostředky pro vodorovnou dopravu vybouraných hmot</t>
  </si>
  <si>
    <t>https://podminky.urs.cz/item/CS_URS_2023_01/997211612</t>
  </si>
  <si>
    <t>998</t>
  </si>
  <si>
    <t>Přesun hmot</t>
  </si>
  <si>
    <t>51</t>
  </si>
  <si>
    <t>998212111</t>
  </si>
  <si>
    <t>Přesun hmot pro mosty zděné, monolitické betonové nebo ocelové v do 20 m</t>
  </si>
  <si>
    <t>947125991</t>
  </si>
  <si>
    <t>Přesun hmot pro mosty zděné, betonové monolitické, spřažené ocelobetonové nebo kovové vodorovná dopravní vzdálenost do 100 m výška mostu do 20 m</t>
  </si>
  <si>
    <t>https://podminky.urs.cz/item/CS_URS_2023_01/998212111</t>
  </si>
  <si>
    <t>52</t>
  </si>
  <si>
    <t>998212195</t>
  </si>
  <si>
    <t>Příplatek k přesunu hmot pro mosty zděné nebo monolitické za zvětšený přesun do 5000 m</t>
  </si>
  <si>
    <t>-1920011330</t>
  </si>
  <si>
    <t>Přesun hmot pro mosty zděné, betonové monolitické, spřažené ocelobetonové nebo kovové Příplatek k cenám za zvětšený přesun přes přes vymezenou největší dopravní vzdálenost do 5000 m</t>
  </si>
  <si>
    <t>https://podminky.urs.cz/item/CS_URS_2023_01/998212195</t>
  </si>
  <si>
    <t>53</t>
  </si>
  <si>
    <t>998212199</t>
  </si>
  <si>
    <t>Příplatek k přesunu hmot pro mosty zděné nebo monolitické za zvětšený přesun ZKD 5000 m</t>
  </si>
  <si>
    <t>2070806483</t>
  </si>
  <si>
    <t>Přesun hmot pro mosty zděné, betonové monolitické, spřažené ocelobetonové nebo kovové Příplatek k cenám za zvětšený přesun přes přes vymezenou největší dopravní vzdálenost za každých dalších i započatých 5000 m</t>
  </si>
  <si>
    <t>https://podminky.urs.cz/item/CS_URS_2023_01/998212199</t>
  </si>
  <si>
    <t>217,316*2 'Přepočtené koeficientem množství</t>
  </si>
  <si>
    <t>PSV</t>
  </si>
  <si>
    <t>Práce a dodávky PSV</t>
  </si>
  <si>
    <t>711</t>
  </si>
  <si>
    <t>Izolace proti vodě, vlhkosti a plynům</t>
  </si>
  <si>
    <t>54</t>
  </si>
  <si>
    <t>711112001</t>
  </si>
  <si>
    <t>Provedení izolace proti zemní vlhkosti svislé za studena nátěrem penetračním</t>
  </si>
  <si>
    <t>-2041692104</t>
  </si>
  <si>
    <t>Provedení izolace proti zemní vlhkosti natěradly a tmely za studena na ploše svislé S nátěrem penetračním</t>
  </si>
  <si>
    <t>https://podminky.urs.cz/item/CS_URS_2023_01/711112001</t>
  </si>
  <si>
    <t>na rubu prefabrikátů</t>
  </si>
  <si>
    <t>(2*1,4+1,6)*8,5</t>
  </si>
  <si>
    <t>55</t>
  </si>
  <si>
    <t>11163150</t>
  </si>
  <si>
    <t>lak penetrační asfaltový</t>
  </si>
  <si>
    <t>-1808415204</t>
  </si>
  <si>
    <t>Poznámka k položce:_x000d_
Spotřeba 0,3-0,4kg/m2</t>
  </si>
  <si>
    <t>37,4*0,00035 'Přepočtené koeficientem množství</t>
  </si>
  <si>
    <t>56</t>
  </si>
  <si>
    <t>711112002</t>
  </si>
  <si>
    <t>Provedení izolace proti zemní vlhkosti svislé za studena lakem asfaltovým</t>
  </si>
  <si>
    <t>-1223469258</t>
  </si>
  <si>
    <t>Provedení izolace proti zemní vlhkosti natěradly a tmely za studena na ploše svislé S nátěrem lakem asfaltovým</t>
  </si>
  <si>
    <t>https://podminky.urs.cz/item/CS_URS_2023_01/711112002</t>
  </si>
  <si>
    <t>57</t>
  </si>
  <si>
    <t>11163152</t>
  </si>
  <si>
    <t>lak hydroizolační asfaltový</t>
  </si>
  <si>
    <t>390199419</t>
  </si>
  <si>
    <t>Poznámka k položce:_x000d_
Spotřeba: 0,3-0,5 kg/m2</t>
  </si>
  <si>
    <t>37,4*0,00045 'Přepočtené koeficientem množství</t>
  </si>
  <si>
    <t>58</t>
  </si>
  <si>
    <t>213141111</t>
  </si>
  <si>
    <t>Zřízení vrstvy z geotextilie v rovině nebo ve sklonu do 1:5 š do 3 m</t>
  </si>
  <si>
    <t>1889921214</t>
  </si>
  <si>
    <t>Zřízení vrstvy z geotextilie filtrační, separační, odvodňovací, ochranné, výztužné nebo protierozní v rovině nebo ve sklonu do 1:5, šířky do 3 m</t>
  </si>
  <si>
    <t>https://podminky.urs.cz/item/CS_URS_2023_01/213141111</t>
  </si>
  <si>
    <t>59</t>
  </si>
  <si>
    <t>69311083</t>
  </si>
  <si>
    <t>geotextilie netkaná separační, ochranná, filtrační, drenážní PP 600g/m2</t>
  </si>
  <si>
    <t>-121692244</t>
  </si>
  <si>
    <t>37,4*1,2 'Přepočtené koeficientem množství</t>
  </si>
  <si>
    <t>60</t>
  </si>
  <si>
    <t>998711101</t>
  </si>
  <si>
    <t>Přesun hmot tonážní pro izolace proti vodě, vlhkosti a plynům v objektech v do 6 m</t>
  </si>
  <si>
    <t>1852325853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</si>
  <si>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</si>
  <si>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</si>
  <si>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 xml:space="preserve">    VRN1 - Průzkumné, geodetické a projektové práce</t>
  </si>
  <si>
    <t>VRN1</t>
  </si>
  <si>
    <t>Průzkumné, geodetické a projektové práce</t>
  </si>
  <si>
    <t>012203000</t>
  </si>
  <si>
    <t>Geodetické práce při provádění stavby</t>
  </si>
  <si>
    <t>1024</t>
  </si>
  <si>
    <t>1428917616</t>
  </si>
  <si>
    <t>https://podminky.urs.cz/item/CS_URS_2023_01/012203000</t>
  </si>
  <si>
    <t>012303000</t>
  </si>
  <si>
    <t>Geodetické práce po výstavbě</t>
  </si>
  <si>
    <t>2069824136</t>
  </si>
  <si>
    <t>https://podminky.urs.cz/item/CS_URS_2023_01/012303000</t>
  </si>
  <si>
    <t>013254000</t>
  </si>
  <si>
    <t>Dokumentace skutečného provedení stavby</t>
  </si>
  <si>
    <t>-1470619359</t>
  </si>
  <si>
    <t>https://podminky.urs.cz/item/CS_URS_2023_01/013254000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</si>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</sst>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41" fillId="0" borderId="0" xfId="1" applyFont="1" applyAlignment="1" applyProtection="1">
      <alignment vertical="center" wrapText="1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5001105" TargetMode="External" /><Relationship Id="rId2" Type="http://schemas.openxmlformats.org/officeDocument/2006/relationships/hyperlink" Target="https://podminky.urs.cz/item/CS_URS_2023_01/115101201" TargetMode="External" /><Relationship Id="rId3" Type="http://schemas.openxmlformats.org/officeDocument/2006/relationships/hyperlink" Target="https://podminky.urs.cz/item/CS_URS_2023_01/115101301" TargetMode="External" /><Relationship Id="rId4" Type="http://schemas.openxmlformats.org/officeDocument/2006/relationships/hyperlink" Target="https://podminky.urs.cz/item/CS_URS_2023_01/121151103" TargetMode="External" /><Relationship Id="rId5" Type="http://schemas.openxmlformats.org/officeDocument/2006/relationships/hyperlink" Target="https://podminky.urs.cz/item/CS_URS_2023_01/129253101" TargetMode="External" /><Relationship Id="rId6" Type="http://schemas.openxmlformats.org/officeDocument/2006/relationships/hyperlink" Target="https://podminky.urs.cz/item/CS_URS_2023_01/131351103" TargetMode="External" /><Relationship Id="rId7" Type="http://schemas.openxmlformats.org/officeDocument/2006/relationships/hyperlink" Target="https://podminky.urs.cz/item/CS_URS_2023_01/162251122" TargetMode="External" /><Relationship Id="rId8" Type="http://schemas.openxmlformats.org/officeDocument/2006/relationships/hyperlink" Target="https://podminky.urs.cz/item/CS_URS_2023_01/162751137" TargetMode="External" /><Relationship Id="rId9" Type="http://schemas.openxmlformats.org/officeDocument/2006/relationships/hyperlink" Target="https://podminky.urs.cz/item/CS_URS_2023_01/162751139" TargetMode="External" /><Relationship Id="rId10" Type="http://schemas.openxmlformats.org/officeDocument/2006/relationships/hyperlink" Target="https://podminky.urs.cz/item/CS_URS_2023_01/167151102" TargetMode="External" /><Relationship Id="rId11" Type="http://schemas.openxmlformats.org/officeDocument/2006/relationships/hyperlink" Target="https://podminky.urs.cz/item/CS_URS_2023_01/171151101" TargetMode="External" /><Relationship Id="rId12" Type="http://schemas.openxmlformats.org/officeDocument/2006/relationships/hyperlink" Target="https://podminky.urs.cz/item/CS_URS_2023_01/171153101" TargetMode="External" /><Relationship Id="rId13" Type="http://schemas.openxmlformats.org/officeDocument/2006/relationships/hyperlink" Target="https://podminky.urs.cz/item/CS_URS_2023_01/171201221" TargetMode="External" /><Relationship Id="rId14" Type="http://schemas.openxmlformats.org/officeDocument/2006/relationships/hyperlink" Target="https://podminky.urs.cz/item/CS_URS_2023_01/175151201" TargetMode="External" /><Relationship Id="rId15" Type="http://schemas.openxmlformats.org/officeDocument/2006/relationships/hyperlink" Target="https://podminky.urs.cz/item/CS_URS_2023_01/181411123" TargetMode="External" /><Relationship Id="rId16" Type="http://schemas.openxmlformats.org/officeDocument/2006/relationships/hyperlink" Target="https://podminky.urs.cz/item/CS_URS_2023_01/182351023" TargetMode="External" /><Relationship Id="rId17" Type="http://schemas.openxmlformats.org/officeDocument/2006/relationships/hyperlink" Target="https://podminky.urs.cz/item/CS_URS_2023_01/273321117" TargetMode="External" /><Relationship Id="rId18" Type="http://schemas.openxmlformats.org/officeDocument/2006/relationships/hyperlink" Target="https://podminky.urs.cz/item/CS_URS_2023_01/273321191" TargetMode="External" /><Relationship Id="rId19" Type="http://schemas.openxmlformats.org/officeDocument/2006/relationships/hyperlink" Target="https://podminky.urs.cz/item/CS_URS_2023_01/274311127" TargetMode="External" /><Relationship Id="rId20" Type="http://schemas.openxmlformats.org/officeDocument/2006/relationships/hyperlink" Target="https://podminky.urs.cz/item/CS_URS_2023_01/274311191" TargetMode="External" /><Relationship Id="rId21" Type="http://schemas.openxmlformats.org/officeDocument/2006/relationships/hyperlink" Target="https://podminky.urs.cz/item/CS_URS_2023_01/274354111" TargetMode="External" /><Relationship Id="rId22" Type="http://schemas.openxmlformats.org/officeDocument/2006/relationships/hyperlink" Target="https://podminky.urs.cz/item/CS_URS_2023_01/274354211" TargetMode="External" /><Relationship Id="rId23" Type="http://schemas.openxmlformats.org/officeDocument/2006/relationships/hyperlink" Target="https://podminky.urs.cz/item/CS_URS_2023_01/317321118" TargetMode="External" /><Relationship Id="rId24" Type="http://schemas.openxmlformats.org/officeDocument/2006/relationships/hyperlink" Target="https://podminky.urs.cz/item/CS_URS_2023_01/317321191" TargetMode="External" /><Relationship Id="rId25" Type="http://schemas.openxmlformats.org/officeDocument/2006/relationships/hyperlink" Target="https://podminky.urs.cz/item/CS_URS_2023_01/317353121" TargetMode="External" /><Relationship Id="rId26" Type="http://schemas.openxmlformats.org/officeDocument/2006/relationships/hyperlink" Target="https://podminky.urs.cz/item/CS_URS_2023_01/317353221" TargetMode="External" /><Relationship Id="rId27" Type="http://schemas.openxmlformats.org/officeDocument/2006/relationships/hyperlink" Target="https://podminky.urs.cz/item/CS_URS_2023_01/317361116" TargetMode="External" /><Relationship Id="rId28" Type="http://schemas.openxmlformats.org/officeDocument/2006/relationships/hyperlink" Target="https://podminky.urs.cz/item/CS_URS_2023_01/389122211" TargetMode="External" /><Relationship Id="rId29" Type="http://schemas.openxmlformats.org/officeDocument/2006/relationships/hyperlink" Target="https://podminky.urs.cz/item/CS_URS_2023_01/273361412" TargetMode="External" /><Relationship Id="rId30" Type="http://schemas.openxmlformats.org/officeDocument/2006/relationships/hyperlink" Target="https://podminky.urs.cz/item/CS_URS_2023_01/451315115" TargetMode="External" /><Relationship Id="rId31" Type="http://schemas.openxmlformats.org/officeDocument/2006/relationships/hyperlink" Target="https://podminky.urs.cz/item/CS_URS_2023_01/462511111" TargetMode="External" /><Relationship Id="rId32" Type="http://schemas.openxmlformats.org/officeDocument/2006/relationships/hyperlink" Target="https://podminky.urs.cz/item/CS_URS_2023_01/465513256" TargetMode="External" /><Relationship Id="rId33" Type="http://schemas.openxmlformats.org/officeDocument/2006/relationships/hyperlink" Target="https://podminky.urs.cz/item/CS_URS_2023_01/584121109" TargetMode="External" /><Relationship Id="rId34" Type="http://schemas.openxmlformats.org/officeDocument/2006/relationships/hyperlink" Target="https://podminky.urs.cz/item/CS_URS_2023_01/113106192" TargetMode="External" /><Relationship Id="rId35" Type="http://schemas.openxmlformats.org/officeDocument/2006/relationships/hyperlink" Target="https://podminky.urs.cz/item/CS_URS_2023_01/564201111" TargetMode="External" /><Relationship Id="rId36" Type="http://schemas.openxmlformats.org/officeDocument/2006/relationships/hyperlink" Target="https://podminky.urs.cz/item/CS_URS_2023_01/113107111" TargetMode="External" /><Relationship Id="rId37" Type="http://schemas.openxmlformats.org/officeDocument/2006/relationships/hyperlink" Target="https://podminky.urs.cz/item/CS_URS_2023_01/931994142" TargetMode="External" /><Relationship Id="rId38" Type="http://schemas.openxmlformats.org/officeDocument/2006/relationships/hyperlink" Target="https://podminky.urs.cz/item/CS_URS_2023_01/936942211" TargetMode="External" /><Relationship Id="rId39" Type="http://schemas.openxmlformats.org/officeDocument/2006/relationships/hyperlink" Target="https://podminky.urs.cz/item/CS_URS_2023_01/963041211" TargetMode="External" /><Relationship Id="rId40" Type="http://schemas.openxmlformats.org/officeDocument/2006/relationships/hyperlink" Target="https://podminky.urs.cz/item/CS_URS_2023_01/985331215" TargetMode="External" /><Relationship Id="rId41" Type="http://schemas.openxmlformats.org/officeDocument/2006/relationships/hyperlink" Target="https://podminky.urs.cz/item/CS_URS_2023_01/997013501" TargetMode="External" /><Relationship Id="rId42" Type="http://schemas.openxmlformats.org/officeDocument/2006/relationships/hyperlink" Target="https://podminky.urs.cz/item/CS_URS_2023_01/997013509" TargetMode="External" /><Relationship Id="rId43" Type="http://schemas.openxmlformats.org/officeDocument/2006/relationships/hyperlink" Target="https://podminky.urs.cz/item/CS_URS_2023_01/997013601" TargetMode="External" /><Relationship Id="rId44" Type="http://schemas.openxmlformats.org/officeDocument/2006/relationships/hyperlink" Target="https://podminky.urs.cz/item/CS_URS_2023_01/997013631" TargetMode="External" /><Relationship Id="rId45" Type="http://schemas.openxmlformats.org/officeDocument/2006/relationships/hyperlink" Target="https://podminky.urs.cz/item/CS_URS_2023_01/997211612" TargetMode="External" /><Relationship Id="rId46" Type="http://schemas.openxmlformats.org/officeDocument/2006/relationships/hyperlink" Target="https://podminky.urs.cz/item/CS_URS_2023_01/998212111" TargetMode="External" /><Relationship Id="rId47" Type="http://schemas.openxmlformats.org/officeDocument/2006/relationships/hyperlink" Target="https://podminky.urs.cz/item/CS_URS_2023_01/998212195" TargetMode="External" /><Relationship Id="rId48" Type="http://schemas.openxmlformats.org/officeDocument/2006/relationships/hyperlink" Target="https://podminky.urs.cz/item/CS_URS_2023_01/998212199" TargetMode="External" /><Relationship Id="rId49" Type="http://schemas.openxmlformats.org/officeDocument/2006/relationships/hyperlink" Target="https://podminky.urs.cz/item/CS_URS_2023_01/711112001" TargetMode="External" /><Relationship Id="rId50" Type="http://schemas.openxmlformats.org/officeDocument/2006/relationships/hyperlink" Target="https://podminky.urs.cz/item/CS_URS_2023_01/711112002" TargetMode="External" /><Relationship Id="rId51" Type="http://schemas.openxmlformats.org/officeDocument/2006/relationships/hyperlink" Target="https://podminky.urs.cz/item/CS_URS_2023_01/213141111" TargetMode="External" /><Relationship Id="rId52" Type="http://schemas.openxmlformats.org/officeDocument/2006/relationships/hyperlink" Target="https://podminky.urs.cz/item/CS_URS_2023_01/998711101" TargetMode="External" /><Relationship Id="rId5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203000" TargetMode="External" /><Relationship Id="rId2" Type="http://schemas.openxmlformats.org/officeDocument/2006/relationships/hyperlink" Target="https://podminky.urs.cz/item/CS_URS_2023_01/012303000" TargetMode="External" /><Relationship Id="rId3" Type="http://schemas.openxmlformats.org/officeDocument/2006/relationships/hyperlink" Target="https://podminky.urs.cz/item/CS_URS_2023_01/013254000" TargetMode="External" /><Relationship Id="rId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36</v>
      </c>
      <c r="AO20" s="23"/>
      <c r="AP20" s="23"/>
      <c r="AQ20" s="23"/>
      <c r="AR20" s="21"/>
      <c r="BE20" s="32"/>
      <c r="BS20" s="18" t="s">
        <v>37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9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J006-13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propustku v km 52,180 na trati Myjava - Veselí nad Moravou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Velká nad Veličkou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30. 9. 2021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Správa železnic, s. 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F-PROJEKT-DOPRAVNÍ STAVBY s. r. o.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25.6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>F-PROJEKT-DOPRAVNÍ STAVBY s. r. 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ROUND(AG55+AG57+AG59+AG61,2)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ROUND(AS55+AS57+AS59+AS61,2)</f>
        <v>0</v>
      </c>
      <c r="AT54" s="107">
        <f>ROUND(SUM(AV54:AW54),2)</f>
        <v>0</v>
      </c>
      <c r="AU54" s="108">
        <f>ROUND(AU55+AU57+AU59+AU61,5)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ROUND(AZ55+AZ57+AZ59+AZ61,2)</f>
        <v>0</v>
      </c>
      <c r="BA54" s="107">
        <f>ROUND(BA55+BA57+BA59+BA61,2)</f>
        <v>0</v>
      </c>
      <c r="BB54" s="107">
        <f>ROUND(BB55+BB57+BB59+BB61,2)</f>
        <v>0</v>
      </c>
      <c r="BC54" s="107">
        <f>ROUND(BC55+BC57+BC59+BC61,2)</f>
        <v>0</v>
      </c>
      <c r="BD54" s="109">
        <f>ROUND(BD55+BD57+BD59+BD61,2)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24.75" customHeight="1">
      <c r="A55" s="7"/>
      <c r="B55" s="112"/>
      <c r="C55" s="113"/>
      <c r="D55" s="114" t="s">
        <v>79</v>
      </c>
      <c r="E55" s="114"/>
      <c r="F55" s="114"/>
      <c r="G55" s="114"/>
      <c r="H55" s="114"/>
      <c r="I55" s="115"/>
      <c r="J55" s="114" t="s">
        <v>80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ROUND(AG56,2)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81</v>
      </c>
      <c r="AR55" s="119"/>
      <c r="AS55" s="120">
        <f>ROUND(AS56,2)</f>
        <v>0</v>
      </c>
      <c r="AT55" s="121">
        <f>ROUND(SUM(AV55:AW55),2)</f>
        <v>0</v>
      </c>
      <c r="AU55" s="122">
        <f>ROUND(AU56,5)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ROUND(AZ56,2)</f>
        <v>0</v>
      </c>
      <c r="BA55" s="121">
        <f>ROUND(BA56,2)</f>
        <v>0</v>
      </c>
      <c r="BB55" s="121">
        <f>ROUND(BB56,2)</f>
        <v>0</v>
      </c>
      <c r="BC55" s="121">
        <f>ROUND(BC56,2)</f>
        <v>0</v>
      </c>
      <c r="BD55" s="123">
        <f>ROUND(BD56,2)</f>
        <v>0</v>
      </c>
      <c r="BE55" s="7"/>
      <c r="BS55" s="124" t="s">
        <v>74</v>
      </c>
      <c r="BT55" s="124" t="s">
        <v>82</v>
      </c>
      <c r="BU55" s="124" t="s">
        <v>76</v>
      </c>
      <c r="BV55" s="124" t="s">
        <v>77</v>
      </c>
      <c r="BW55" s="124" t="s">
        <v>83</v>
      </c>
      <c r="BX55" s="124" t="s">
        <v>5</v>
      </c>
      <c r="CL55" s="124" t="s">
        <v>19</v>
      </c>
      <c r="CM55" s="124" t="s">
        <v>84</v>
      </c>
    </row>
    <row r="56" s="4" customFormat="1" ht="16.5" customHeight="1">
      <c r="A56" s="125" t="s">
        <v>85</v>
      </c>
      <c r="B56" s="64"/>
      <c r="C56" s="126"/>
      <c r="D56" s="126"/>
      <c r="E56" s="127" t="s">
        <v>79</v>
      </c>
      <c r="F56" s="127"/>
      <c r="G56" s="127"/>
      <c r="H56" s="127"/>
      <c r="I56" s="127"/>
      <c r="J56" s="126"/>
      <c r="K56" s="127" t="s">
        <v>80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13.1 - Železniční svršek'!J32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86</v>
      </c>
      <c r="AR56" s="66"/>
      <c r="AS56" s="130">
        <v>0</v>
      </c>
      <c r="AT56" s="131">
        <f>ROUND(SUM(AV56:AW56),2)</f>
        <v>0</v>
      </c>
      <c r="AU56" s="132">
        <f>'SO 13.1 - Železniční svršek'!P89</f>
        <v>0</v>
      </c>
      <c r="AV56" s="131">
        <f>'SO 13.1 - Železniční svršek'!J35</f>
        <v>0</v>
      </c>
      <c r="AW56" s="131">
        <f>'SO 13.1 - Železniční svršek'!J36</f>
        <v>0</v>
      </c>
      <c r="AX56" s="131">
        <f>'SO 13.1 - Železniční svršek'!J37</f>
        <v>0</v>
      </c>
      <c r="AY56" s="131">
        <f>'SO 13.1 - Železniční svršek'!J38</f>
        <v>0</v>
      </c>
      <c r="AZ56" s="131">
        <f>'SO 13.1 - Železniční svršek'!F35</f>
        <v>0</v>
      </c>
      <c r="BA56" s="131">
        <f>'SO 13.1 - Železniční svršek'!F36</f>
        <v>0</v>
      </c>
      <c r="BB56" s="131">
        <f>'SO 13.1 - Železniční svršek'!F37</f>
        <v>0</v>
      </c>
      <c r="BC56" s="131">
        <f>'SO 13.1 - Železniční svršek'!F38</f>
        <v>0</v>
      </c>
      <c r="BD56" s="133">
        <f>'SO 13.1 - Železniční svršek'!F39</f>
        <v>0</v>
      </c>
      <c r="BE56" s="4"/>
      <c r="BT56" s="134" t="s">
        <v>84</v>
      </c>
      <c r="BV56" s="134" t="s">
        <v>77</v>
      </c>
      <c r="BW56" s="134" t="s">
        <v>87</v>
      </c>
      <c r="BX56" s="134" t="s">
        <v>83</v>
      </c>
      <c r="CL56" s="134" t="s">
        <v>19</v>
      </c>
    </row>
    <row r="57" s="7" customFormat="1" ht="16.5" customHeight="1">
      <c r="A57" s="7"/>
      <c r="B57" s="112"/>
      <c r="C57" s="113"/>
      <c r="D57" s="114" t="s">
        <v>88</v>
      </c>
      <c r="E57" s="114"/>
      <c r="F57" s="114"/>
      <c r="G57" s="114"/>
      <c r="H57" s="114"/>
      <c r="I57" s="115"/>
      <c r="J57" s="114" t="s">
        <v>89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ROUND(AG58,2)</f>
        <v>0</v>
      </c>
      <c r="AH57" s="115"/>
      <c r="AI57" s="115"/>
      <c r="AJ57" s="115"/>
      <c r="AK57" s="115"/>
      <c r="AL57" s="115"/>
      <c r="AM57" s="115"/>
      <c r="AN57" s="117">
        <f>SUM(AG57,AT57)</f>
        <v>0</v>
      </c>
      <c r="AO57" s="115"/>
      <c r="AP57" s="115"/>
      <c r="AQ57" s="118" t="s">
        <v>81</v>
      </c>
      <c r="AR57" s="119"/>
      <c r="AS57" s="120">
        <f>ROUND(AS58,2)</f>
        <v>0</v>
      </c>
      <c r="AT57" s="121">
        <f>ROUND(SUM(AV57:AW57),2)</f>
        <v>0</v>
      </c>
      <c r="AU57" s="122">
        <f>ROUND(AU58,5)</f>
        <v>0</v>
      </c>
      <c r="AV57" s="121">
        <f>ROUND(AZ57*L29,2)</f>
        <v>0</v>
      </c>
      <c r="AW57" s="121">
        <f>ROUND(BA57*L30,2)</f>
        <v>0</v>
      </c>
      <c r="AX57" s="121">
        <f>ROUND(BB57*L29,2)</f>
        <v>0</v>
      </c>
      <c r="AY57" s="121">
        <f>ROUND(BC57*L30,2)</f>
        <v>0</v>
      </c>
      <c r="AZ57" s="121">
        <f>ROUND(AZ58,2)</f>
        <v>0</v>
      </c>
      <c r="BA57" s="121">
        <f>ROUND(BA58,2)</f>
        <v>0</v>
      </c>
      <c r="BB57" s="121">
        <f>ROUND(BB58,2)</f>
        <v>0</v>
      </c>
      <c r="BC57" s="121">
        <f>ROUND(BC58,2)</f>
        <v>0</v>
      </c>
      <c r="BD57" s="123">
        <f>ROUND(BD58,2)</f>
        <v>0</v>
      </c>
      <c r="BE57" s="7"/>
      <c r="BS57" s="124" t="s">
        <v>74</v>
      </c>
      <c r="BT57" s="124" t="s">
        <v>82</v>
      </c>
      <c r="BU57" s="124" t="s">
        <v>76</v>
      </c>
      <c r="BV57" s="124" t="s">
        <v>77</v>
      </c>
      <c r="BW57" s="124" t="s">
        <v>90</v>
      </c>
      <c r="BX57" s="124" t="s">
        <v>5</v>
      </c>
      <c r="CL57" s="124" t="s">
        <v>19</v>
      </c>
      <c r="CM57" s="124" t="s">
        <v>84</v>
      </c>
    </row>
    <row r="58" s="4" customFormat="1" ht="16.5" customHeight="1">
      <c r="A58" s="125" t="s">
        <v>85</v>
      </c>
      <c r="B58" s="64"/>
      <c r="C58" s="126"/>
      <c r="D58" s="126"/>
      <c r="E58" s="127" t="s">
        <v>88</v>
      </c>
      <c r="F58" s="127"/>
      <c r="G58" s="127"/>
      <c r="H58" s="127"/>
      <c r="I58" s="127"/>
      <c r="J58" s="126"/>
      <c r="K58" s="127" t="s">
        <v>89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'VON - Vedlejší a ostatní 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86</v>
      </c>
      <c r="AR58" s="66"/>
      <c r="AS58" s="130">
        <v>0</v>
      </c>
      <c r="AT58" s="131">
        <f>ROUND(SUM(AV58:AW58),2)</f>
        <v>0</v>
      </c>
      <c r="AU58" s="132">
        <f>'VON - Vedlejší a ostatní ...'!P86</f>
        <v>0</v>
      </c>
      <c r="AV58" s="131">
        <f>'VON - Vedlejší a ostatní ...'!J35</f>
        <v>0</v>
      </c>
      <c r="AW58" s="131">
        <f>'VON - Vedlejší a ostatní ...'!J36</f>
        <v>0</v>
      </c>
      <c r="AX58" s="131">
        <f>'VON - Vedlejší a ostatní ...'!J37</f>
        <v>0</v>
      </c>
      <c r="AY58" s="131">
        <f>'VON - Vedlejší a ostatní ...'!J38</f>
        <v>0</v>
      </c>
      <c r="AZ58" s="131">
        <f>'VON - Vedlejší a ostatní ...'!F35</f>
        <v>0</v>
      </c>
      <c r="BA58" s="131">
        <f>'VON - Vedlejší a ostatní ...'!F36</f>
        <v>0</v>
      </c>
      <c r="BB58" s="131">
        <f>'VON - Vedlejší a ostatní ...'!F37</f>
        <v>0</v>
      </c>
      <c r="BC58" s="131">
        <f>'VON - Vedlejší a ostatní ...'!F38</f>
        <v>0</v>
      </c>
      <c r="BD58" s="133">
        <f>'VON - Vedlejší a ostatní ...'!F39</f>
        <v>0</v>
      </c>
      <c r="BE58" s="4"/>
      <c r="BT58" s="134" t="s">
        <v>84</v>
      </c>
      <c r="BV58" s="134" t="s">
        <v>77</v>
      </c>
      <c r="BW58" s="134" t="s">
        <v>91</v>
      </c>
      <c r="BX58" s="134" t="s">
        <v>90</v>
      </c>
      <c r="CL58" s="134" t="s">
        <v>19</v>
      </c>
    </row>
    <row r="59" s="7" customFormat="1" ht="24.75" customHeight="1">
      <c r="A59" s="7"/>
      <c r="B59" s="112"/>
      <c r="C59" s="113"/>
      <c r="D59" s="114" t="s">
        <v>92</v>
      </c>
      <c r="E59" s="114"/>
      <c r="F59" s="114"/>
      <c r="G59" s="114"/>
      <c r="H59" s="114"/>
      <c r="I59" s="115"/>
      <c r="J59" s="114" t="s">
        <v>93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ROUND(AG60,2)</f>
        <v>0</v>
      </c>
      <c r="AH59" s="115"/>
      <c r="AI59" s="115"/>
      <c r="AJ59" s="115"/>
      <c r="AK59" s="115"/>
      <c r="AL59" s="115"/>
      <c r="AM59" s="115"/>
      <c r="AN59" s="117">
        <f>SUM(AG59,AT59)</f>
        <v>0</v>
      </c>
      <c r="AO59" s="115"/>
      <c r="AP59" s="115"/>
      <c r="AQ59" s="118" t="s">
        <v>81</v>
      </c>
      <c r="AR59" s="119"/>
      <c r="AS59" s="120">
        <f>ROUND(AS60,2)</f>
        <v>0</v>
      </c>
      <c r="AT59" s="121">
        <f>ROUND(SUM(AV59:AW59),2)</f>
        <v>0</v>
      </c>
      <c r="AU59" s="122">
        <f>ROUND(AU60,5)</f>
        <v>0</v>
      </c>
      <c r="AV59" s="121">
        <f>ROUND(AZ59*L29,2)</f>
        <v>0</v>
      </c>
      <c r="AW59" s="121">
        <f>ROUND(BA59*L30,2)</f>
        <v>0</v>
      </c>
      <c r="AX59" s="121">
        <f>ROUND(BB59*L29,2)</f>
        <v>0</v>
      </c>
      <c r="AY59" s="121">
        <f>ROUND(BC59*L30,2)</f>
        <v>0</v>
      </c>
      <c r="AZ59" s="121">
        <f>ROUND(AZ60,2)</f>
        <v>0</v>
      </c>
      <c r="BA59" s="121">
        <f>ROUND(BA60,2)</f>
        <v>0</v>
      </c>
      <c r="BB59" s="121">
        <f>ROUND(BB60,2)</f>
        <v>0</v>
      </c>
      <c r="BC59" s="121">
        <f>ROUND(BC60,2)</f>
        <v>0</v>
      </c>
      <c r="BD59" s="123">
        <f>ROUND(BD60,2)</f>
        <v>0</v>
      </c>
      <c r="BE59" s="7"/>
      <c r="BS59" s="124" t="s">
        <v>74</v>
      </c>
      <c r="BT59" s="124" t="s">
        <v>82</v>
      </c>
      <c r="BU59" s="124" t="s">
        <v>76</v>
      </c>
      <c r="BV59" s="124" t="s">
        <v>77</v>
      </c>
      <c r="BW59" s="124" t="s">
        <v>94</v>
      </c>
      <c r="BX59" s="124" t="s">
        <v>5</v>
      </c>
      <c r="CL59" s="124" t="s">
        <v>19</v>
      </c>
      <c r="CM59" s="124" t="s">
        <v>84</v>
      </c>
    </row>
    <row r="60" s="4" customFormat="1" ht="16.5" customHeight="1">
      <c r="A60" s="125" t="s">
        <v>85</v>
      </c>
      <c r="B60" s="64"/>
      <c r="C60" s="126"/>
      <c r="D60" s="126"/>
      <c r="E60" s="127" t="s">
        <v>92</v>
      </c>
      <c r="F60" s="127"/>
      <c r="G60" s="127"/>
      <c r="H60" s="127"/>
      <c r="I60" s="127"/>
      <c r="J60" s="126"/>
      <c r="K60" s="127" t="s">
        <v>93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'SO 13.2 - Železniční prop...'!J32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86</v>
      </c>
      <c r="AR60" s="66"/>
      <c r="AS60" s="130">
        <v>0</v>
      </c>
      <c r="AT60" s="131">
        <f>ROUND(SUM(AV60:AW60),2)</f>
        <v>0</v>
      </c>
      <c r="AU60" s="132">
        <f>'SO 13.2 - Železniční prop...'!P96</f>
        <v>0</v>
      </c>
      <c r="AV60" s="131">
        <f>'SO 13.2 - Železniční prop...'!J35</f>
        <v>0</v>
      </c>
      <c r="AW60" s="131">
        <f>'SO 13.2 - Železniční prop...'!J36</f>
        <v>0</v>
      </c>
      <c r="AX60" s="131">
        <f>'SO 13.2 - Železniční prop...'!J37</f>
        <v>0</v>
      </c>
      <c r="AY60" s="131">
        <f>'SO 13.2 - Železniční prop...'!J38</f>
        <v>0</v>
      </c>
      <c r="AZ60" s="131">
        <f>'SO 13.2 - Železniční prop...'!F35</f>
        <v>0</v>
      </c>
      <c r="BA60" s="131">
        <f>'SO 13.2 - Železniční prop...'!F36</f>
        <v>0</v>
      </c>
      <c r="BB60" s="131">
        <f>'SO 13.2 - Železniční prop...'!F37</f>
        <v>0</v>
      </c>
      <c r="BC60" s="131">
        <f>'SO 13.2 - Železniční prop...'!F38</f>
        <v>0</v>
      </c>
      <c r="BD60" s="133">
        <f>'SO 13.2 - Železniční prop...'!F39</f>
        <v>0</v>
      </c>
      <c r="BE60" s="4"/>
      <c r="BT60" s="134" t="s">
        <v>84</v>
      </c>
      <c r="BV60" s="134" t="s">
        <v>77</v>
      </c>
      <c r="BW60" s="134" t="s">
        <v>95</v>
      </c>
      <c r="BX60" s="134" t="s">
        <v>94</v>
      </c>
      <c r="CL60" s="134" t="s">
        <v>19</v>
      </c>
    </row>
    <row r="61" s="7" customFormat="1" ht="16.5" customHeight="1">
      <c r="A61" s="7"/>
      <c r="B61" s="112"/>
      <c r="C61" s="113"/>
      <c r="D61" s="114" t="s">
        <v>96</v>
      </c>
      <c r="E61" s="114"/>
      <c r="F61" s="114"/>
      <c r="G61" s="114"/>
      <c r="H61" s="114"/>
      <c r="I61" s="115"/>
      <c r="J61" s="114" t="s">
        <v>97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ROUND(AG62,2)</f>
        <v>0</v>
      </c>
      <c r="AH61" s="115"/>
      <c r="AI61" s="115"/>
      <c r="AJ61" s="115"/>
      <c r="AK61" s="115"/>
      <c r="AL61" s="115"/>
      <c r="AM61" s="115"/>
      <c r="AN61" s="117">
        <f>SUM(AG61,AT61)</f>
        <v>0</v>
      </c>
      <c r="AO61" s="115"/>
      <c r="AP61" s="115"/>
      <c r="AQ61" s="118" t="s">
        <v>81</v>
      </c>
      <c r="AR61" s="119"/>
      <c r="AS61" s="120">
        <f>ROUND(AS62,2)</f>
        <v>0</v>
      </c>
      <c r="AT61" s="121">
        <f>ROUND(SUM(AV61:AW61),2)</f>
        <v>0</v>
      </c>
      <c r="AU61" s="122">
        <f>ROUND(AU62,5)</f>
        <v>0</v>
      </c>
      <c r="AV61" s="121">
        <f>ROUND(AZ61*L29,2)</f>
        <v>0</v>
      </c>
      <c r="AW61" s="121">
        <f>ROUND(BA61*L30,2)</f>
        <v>0</v>
      </c>
      <c r="AX61" s="121">
        <f>ROUND(BB61*L29,2)</f>
        <v>0</v>
      </c>
      <c r="AY61" s="121">
        <f>ROUND(BC61*L30,2)</f>
        <v>0</v>
      </c>
      <c r="AZ61" s="121">
        <f>ROUND(AZ62,2)</f>
        <v>0</v>
      </c>
      <c r="BA61" s="121">
        <f>ROUND(BA62,2)</f>
        <v>0</v>
      </c>
      <c r="BB61" s="121">
        <f>ROUND(BB62,2)</f>
        <v>0</v>
      </c>
      <c r="BC61" s="121">
        <f>ROUND(BC62,2)</f>
        <v>0</v>
      </c>
      <c r="BD61" s="123">
        <f>ROUND(BD62,2)</f>
        <v>0</v>
      </c>
      <c r="BE61" s="7"/>
      <c r="BS61" s="124" t="s">
        <v>74</v>
      </c>
      <c r="BT61" s="124" t="s">
        <v>82</v>
      </c>
      <c r="BU61" s="124" t="s">
        <v>76</v>
      </c>
      <c r="BV61" s="124" t="s">
        <v>77</v>
      </c>
      <c r="BW61" s="124" t="s">
        <v>98</v>
      </c>
      <c r="BX61" s="124" t="s">
        <v>5</v>
      </c>
      <c r="CL61" s="124" t="s">
        <v>19</v>
      </c>
      <c r="CM61" s="124" t="s">
        <v>84</v>
      </c>
    </row>
    <row r="62" s="4" customFormat="1" ht="16.5" customHeight="1">
      <c r="A62" s="125" t="s">
        <v>85</v>
      </c>
      <c r="B62" s="64"/>
      <c r="C62" s="126"/>
      <c r="D62" s="126"/>
      <c r="E62" s="127" t="s">
        <v>96</v>
      </c>
      <c r="F62" s="127"/>
      <c r="G62" s="127"/>
      <c r="H62" s="127"/>
      <c r="I62" s="127"/>
      <c r="J62" s="126"/>
      <c r="K62" s="127" t="s">
        <v>97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'VRN - Vedlejší rozpočtové...'!J32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86</v>
      </c>
      <c r="AR62" s="66"/>
      <c r="AS62" s="135">
        <v>0</v>
      </c>
      <c r="AT62" s="136">
        <f>ROUND(SUM(AV62:AW62),2)</f>
        <v>0</v>
      </c>
      <c r="AU62" s="137">
        <f>'VRN - Vedlejší rozpočtové...'!P87</f>
        <v>0</v>
      </c>
      <c r="AV62" s="136">
        <f>'VRN - Vedlejší rozpočtové...'!J35</f>
        <v>0</v>
      </c>
      <c r="AW62" s="136">
        <f>'VRN - Vedlejší rozpočtové...'!J36</f>
        <v>0</v>
      </c>
      <c r="AX62" s="136">
        <f>'VRN - Vedlejší rozpočtové...'!J37</f>
        <v>0</v>
      </c>
      <c r="AY62" s="136">
        <f>'VRN - Vedlejší rozpočtové...'!J38</f>
        <v>0</v>
      </c>
      <c r="AZ62" s="136">
        <f>'VRN - Vedlejší rozpočtové...'!F35</f>
        <v>0</v>
      </c>
      <c r="BA62" s="136">
        <f>'VRN - Vedlejší rozpočtové...'!F36</f>
        <v>0</v>
      </c>
      <c r="BB62" s="136">
        <f>'VRN - Vedlejší rozpočtové...'!F37</f>
        <v>0</v>
      </c>
      <c r="BC62" s="136">
        <f>'VRN - Vedlejší rozpočtové...'!F38</f>
        <v>0</v>
      </c>
      <c r="BD62" s="138">
        <f>'VRN - Vedlejší rozpočtové...'!F39</f>
        <v>0</v>
      </c>
      <c r="BE62" s="4"/>
      <c r="BT62" s="134" t="s">
        <v>84</v>
      </c>
      <c r="BV62" s="134" t="s">
        <v>77</v>
      </c>
      <c r="BW62" s="134" t="s">
        <v>99</v>
      </c>
      <c r="BX62" s="134" t="s">
        <v>98</v>
      </c>
      <c r="CL62" s="134" t="s">
        <v>19</v>
      </c>
    </row>
    <row r="63" s="2" customFormat="1" ht="30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</sheetData>
  <sheetProtection sheet="1" formatColumns="0" formatRows="0" objects="1" scenarios="1" spinCount="100000" saltValue="iYOVkUFOfzXfPvQU7lum/mfzgomfK5qq0s5H4ekzLG8CiIeIUKgPBkGln4xhYTf5BSUTG0g+qRj7GuhQJdh1pw==" hashValue="Zgz3foB3zE2MFQbXJpkynDIlbd90yQUwhD1hWYCn3febPdbmTtR44Y11MQf6UMY0HQBVa31FoohIWe+0L4569Q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E62:I62"/>
    <mergeCell ref="K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SO 13.1 - Železniční svršek'!C2" display="/"/>
    <hyperlink ref="A58" location="'VON - Vedlejší a ostatní ...'!C2" display="/"/>
    <hyperlink ref="A60" location="'SO 13.2 - Železniční prop...'!C2" display="/"/>
    <hyperlink ref="A62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100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propustku v km 52,180 na trati Myjava - Veselí nad Moravou</v>
      </c>
      <c r="F7" s="143"/>
      <c r="G7" s="143"/>
      <c r="H7" s="143"/>
      <c r="L7" s="21"/>
    </row>
    <row r="8" s="1" customFormat="1" ht="12" customHeight="1">
      <c r="B8" s="21"/>
      <c r="D8" s="143" t="s">
        <v>101</v>
      </c>
      <c r="L8" s="21"/>
    </row>
    <row r="9" s="2" customFormat="1" ht="16.5" customHeight="1">
      <c r="A9" s="39"/>
      <c r="B9" s="45"/>
      <c r="C9" s="39"/>
      <c r="D9" s="39"/>
      <c r="E9" s="144" t="s">
        <v>102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30. 9. 2021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">
        <v>34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29</v>
      </c>
      <c r="J26" s="134" t="s">
        <v>36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59.25" customHeight="1">
      <c r="A29" s="148"/>
      <c r="B29" s="149"/>
      <c r="C29" s="148"/>
      <c r="D29" s="148"/>
      <c r="E29" s="150" t="s">
        <v>104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ROUND((SUM(BE89:BE202)),  2)</f>
        <v>0</v>
      </c>
      <c r="G35" s="39"/>
      <c r="H35" s="39"/>
      <c r="I35" s="158">
        <v>0.20999999999999999</v>
      </c>
      <c r="J35" s="157">
        <f>ROUND(((SUM(BE89:BE202))*I35),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ROUND((SUM(BF89:BF202)),  2)</f>
        <v>0</v>
      </c>
      <c r="G36" s="39"/>
      <c r="H36" s="39"/>
      <c r="I36" s="158">
        <v>0.14999999999999999</v>
      </c>
      <c r="J36" s="157">
        <f>ROUND(((SUM(BF89:BF202))*I36),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ROUND((SUM(BG89:BG202)),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ROUND((SUM(BH89:BH202)),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ROUND((SUM(BI89:BI202)),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propustku v km 52,180 na trati Myjava - Veselí nad Moravou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13.1 - Železniční svršek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Velká nad Veličkou</v>
      </c>
      <c r="G56" s="41"/>
      <c r="H56" s="41"/>
      <c r="I56" s="33" t="s">
        <v>23</v>
      </c>
      <c r="J56" s="73" t="str">
        <f>IF(J14="","",J14)</f>
        <v>30. 9. 2021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Správa železnic, s. o.</v>
      </c>
      <c r="G58" s="41"/>
      <c r="H58" s="41"/>
      <c r="I58" s="33" t="s">
        <v>33</v>
      </c>
      <c r="J58" s="37" t="str">
        <f>E23</f>
        <v>F-PROJEKT-DOPRAVNÍ STAVBY s. r. 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40.0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F-PROJEKT-DOPRAVNÍ STAVBY s. r. 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106</v>
      </c>
      <c r="D61" s="172"/>
      <c r="E61" s="172"/>
      <c r="F61" s="172"/>
      <c r="G61" s="172"/>
      <c r="H61" s="172"/>
      <c r="I61" s="172"/>
      <c r="J61" s="173" t="s">
        <v>107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108</v>
      </c>
    </row>
    <row r="64" s="9" customFormat="1" ht="24.96" customHeight="1">
      <c r="A64" s="9"/>
      <c r="B64" s="175"/>
      <c r="C64" s="176"/>
      <c r="D64" s="177" t="s">
        <v>109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110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111</v>
      </c>
      <c r="E66" s="183"/>
      <c r="F66" s="183"/>
      <c r="G66" s="183"/>
      <c r="H66" s="183"/>
      <c r="I66" s="183"/>
      <c r="J66" s="184">
        <f>J103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5"/>
      <c r="C67" s="176"/>
      <c r="D67" s="177" t="s">
        <v>112</v>
      </c>
      <c r="E67" s="178"/>
      <c r="F67" s="178"/>
      <c r="G67" s="178"/>
      <c r="H67" s="178"/>
      <c r="I67" s="178"/>
      <c r="J67" s="179">
        <f>J176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113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Oprava propustku v km 52,180 na trati Myjava - Veselí nad Moravou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101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102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103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SO 13.1 - Železniční svršek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Velká nad Veličkou</v>
      </c>
      <c r="G83" s="41"/>
      <c r="H83" s="41"/>
      <c r="I83" s="33" t="s">
        <v>23</v>
      </c>
      <c r="J83" s="73" t="str">
        <f>IF(J14="","",J14)</f>
        <v>30. 9. 2021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40.05" customHeight="1">
      <c r="A85" s="39"/>
      <c r="B85" s="40"/>
      <c r="C85" s="33" t="s">
        <v>25</v>
      </c>
      <c r="D85" s="41"/>
      <c r="E85" s="41"/>
      <c r="F85" s="28" t="str">
        <f>E17</f>
        <v>Správa železnic, s. o.</v>
      </c>
      <c r="G85" s="41"/>
      <c r="H85" s="41"/>
      <c r="I85" s="33" t="s">
        <v>33</v>
      </c>
      <c r="J85" s="37" t="str">
        <f>E23</f>
        <v>F-PROJEKT-DOPRAVNÍ STAVBY s. r. 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40.05" customHeight="1">
      <c r="A86" s="39"/>
      <c r="B86" s="40"/>
      <c r="C86" s="33" t="s">
        <v>31</v>
      </c>
      <c r="D86" s="41"/>
      <c r="E86" s="41"/>
      <c r="F86" s="28" t="str">
        <f>IF(E20="","",E20)</f>
        <v>Vyplň údaj</v>
      </c>
      <c r="G86" s="41"/>
      <c r="H86" s="41"/>
      <c r="I86" s="33" t="s">
        <v>38</v>
      </c>
      <c r="J86" s="37" t="str">
        <f>E26</f>
        <v>F-PROJEKT-DOPRAVNÍ STAVBY s. r. o.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114</v>
      </c>
      <c r="D88" s="189" t="s">
        <v>60</v>
      </c>
      <c r="E88" s="189" t="s">
        <v>56</v>
      </c>
      <c r="F88" s="189" t="s">
        <v>57</v>
      </c>
      <c r="G88" s="189" t="s">
        <v>115</v>
      </c>
      <c r="H88" s="189" t="s">
        <v>116</v>
      </c>
      <c r="I88" s="189" t="s">
        <v>117</v>
      </c>
      <c r="J88" s="189" t="s">
        <v>107</v>
      </c>
      <c r="K88" s="190" t="s">
        <v>118</v>
      </c>
      <c r="L88" s="191"/>
      <c r="M88" s="93" t="s">
        <v>19</v>
      </c>
      <c r="N88" s="94" t="s">
        <v>45</v>
      </c>
      <c r="O88" s="94" t="s">
        <v>119</v>
      </c>
      <c r="P88" s="94" t="s">
        <v>120</v>
      </c>
      <c r="Q88" s="94" t="s">
        <v>121</v>
      </c>
      <c r="R88" s="94" t="s">
        <v>122</v>
      </c>
      <c r="S88" s="94" t="s">
        <v>123</v>
      </c>
      <c r="T88" s="95" t="s">
        <v>124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125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P90+P176</f>
        <v>0</v>
      </c>
      <c r="Q89" s="97"/>
      <c r="R89" s="194">
        <f>R90+R176</f>
        <v>103.98488</v>
      </c>
      <c r="S89" s="97"/>
      <c r="T89" s="195">
        <f>T90+T176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74</v>
      </c>
      <c r="AU89" s="18" t="s">
        <v>108</v>
      </c>
      <c r="BK89" s="196">
        <f>BK90+BK176</f>
        <v>0</v>
      </c>
    </row>
    <row r="90" s="12" customFormat="1" ht="25.92" customHeight="1">
      <c r="A90" s="12"/>
      <c r="B90" s="197"/>
      <c r="C90" s="198"/>
      <c r="D90" s="199" t="s">
        <v>74</v>
      </c>
      <c r="E90" s="200" t="s">
        <v>126</v>
      </c>
      <c r="F90" s="200" t="s">
        <v>127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P91+P103</f>
        <v>0</v>
      </c>
      <c r="Q90" s="205"/>
      <c r="R90" s="206">
        <f>R91+R103</f>
        <v>103.98488</v>
      </c>
      <c r="S90" s="205"/>
      <c r="T90" s="207">
        <f>T91+T103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82</v>
      </c>
      <c r="AT90" s="209" t="s">
        <v>74</v>
      </c>
      <c r="AU90" s="209" t="s">
        <v>75</v>
      </c>
      <c r="AY90" s="208" t="s">
        <v>128</v>
      </c>
      <c r="BK90" s="210">
        <f>BK91+BK103</f>
        <v>0</v>
      </c>
    </row>
    <row r="91" s="12" customFormat="1" ht="22.8" customHeight="1">
      <c r="A91" s="12"/>
      <c r="B91" s="197"/>
      <c r="C91" s="198"/>
      <c r="D91" s="199" t="s">
        <v>74</v>
      </c>
      <c r="E91" s="211" t="s">
        <v>82</v>
      </c>
      <c r="F91" s="211" t="s">
        <v>129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SUM(P92:P102)</f>
        <v>0</v>
      </c>
      <c r="Q91" s="205"/>
      <c r="R91" s="206">
        <f>SUM(R92:R102)</f>
        <v>0</v>
      </c>
      <c r="S91" s="205"/>
      <c r="T91" s="207">
        <f>SUM(T92:T102)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82</v>
      </c>
      <c r="AT91" s="209" t="s">
        <v>74</v>
      </c>
      <c r="AU91" s="209" t="s">
        <v>82</v>
      </c>
      <c r="AY91" s="208" t="s">
        <v>128</v>
      </c>
      <c r="BK91" s="210">
        <f>SUM(BK92:BK102)</f>
        <v>0</v>
      </c>
    </row>
    <row r="92" s="2" customFormat="1" ht="16.5" customHeight="1">
      <c r="A92" s="39"/>
      <c r="B92" s="40"/>
      <c r="C92" s="213" t="s">
        <v>82</v>
      </c>
      <c r="D92" s="213" t="s">
        <v>130</v>
      </c>
      <c r="E92" s="214" t="s">
        <v>131</v>
      </c>
      <c r="F92" s="215" t="s">
        <v>132</v>
      </c>
      <c r="G92" s="216" t="s">
        <v>133</v>
      </c>
      <c r="H92" s="217">
        <v>10</v>
      </c>
      <c r="I92" s="218"/>
      <c r="J92" s="219">
        <f>ROUND(I92*H92,2)</f>
        <v>0</v>
      </c>
      <c r="K92" s="215" t="s">
        <v>19</v>
      </c>
      <c r="L92" s="45"/>
      <c r="M92" s="220" t="s">
        <v>19</v>
      </c>
      <c r="N92" s="221" t="s">
        <v>46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134</v>
      </c>
      <c r="AT92" s="224" t="s">
        <v>130</v>
      </c>
      <c r="AU92" s="224" t="s">
        <v>84</v>
      </c>
      <c r="AY92" s="18" t="s">
        <v>128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82</v>
      </c>
      <c r="BK92" s="225">
        <f>ROUND(I92*H92,2)</f>
        <v>0</v>
      </c>
      <c r="BL92" s="18" t="s">
        <v>134</v>
      </c>
      <c r="BM92" s="224" t="s">
        <v>135</v>
      </c>
    </row>
    <row r="93" s="2" customFormat="1">
      <c r="A93" s="39"/>
      <c r="B93" s="40"/>
      <c r="C93" s="41"/>
      <c r="D93" s="226" t="s">
        <v>136</v>
      </c>
      <c r="E93" s="41"/>
      <c r="F93" s="227" t="s">
        <v>132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136</v>
      </c>
      <c r="AU93" s="18" t="s">
        <v>84</v>
      </c>
    </row>
    <row r="94" s="13" customFormat="1">
      <c r="A94" s="13"/>
      <c r="B94" s="231"/>
      <c r="C94" s="232"/>
      <c r="D94" s="226" t="s">
        <v>137</v>
      </c>
      <c r="E94" s="233" t="s">
        <v>19</v>
      </c>
      <c r="F94" s="234" t="s">
        <v>138</v>
      </c>
      <c r="G94" s="232"/>
      <c r="H94" s="235">
        <v>10</v>
      </c>
      <c r="I94" s="236"/>
      <c r="J94" s="232"/>
      <c r="K94" s="232"/>
      <c r="L94" s="237"/>
      <c r="M94" s="238"/>
      <c r="N94" s="239"/>
      <c r="O94" s="239"/>
      <c r="P94" s="239"/>
      <c r="Q94" s="239"/>
      <c r="R94" s="239"/>
      <c r="S94" s="239"/>
      <c r="T94" s="24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1" t="s">
        <v>137</v>
      </c>
      <c r="AU94" s="241" t="s">
        <v>84</v>
      </c>
      <c r="AV94" s="13" t="s">
        <v>84</v>
      </c>
      <c r="AW94" s="13" t="s">
        <v>37</v>
      </c>
      <c r="AX94" s="13" t="s">
        <v>82</v>
      </c>
      <c r="AY94" s="241" t="s">
        <v>128</v>
      </c>
    </row>
    <row r="95" s="2" customFormat="1" ht="16.5" customHeight="1">
      <c r="A95" s="39"/>
      <c r="B95" s="40"/>
      <c r="C95" s="213" t="s">
        <v>84</v>
      </c>
      <c r="D95" s="213" t="s">
        <v>130</v>
      </c>
      <c r="E95" s="214" t="s">
        <v>139</v>
      </c>
      <c r="F95" s="215" t="s">
        <v>140</v>
      </c>
      <c r="G95" s="216" t="s">
        <v>133</v>
      </c>
      <c r="H95" s="217">
        <v>10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134</v>
      </c>
      <c r="AT95" s="224" t="s">
        <v>130</v>
      </c>
      <c r="AU95" s="224" t="s">
        <v>84</v>
      </c>
      <c r="AY95" s="18" t="s">
        <v>128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82</v>
      </c>
      <c r="BK95" s="225">
        <f>ROUND(I95*H95,2)</f>
        <v>0</v>
      </c>
      <c r="BL95" s="18" t="s">
        <v>134</v>
      </c>
      <c r="BM95" s="224" t="s">
        <v>141</v>
      </c>
    </row>
    <row r="96" s="2" customFormat="1">
      <c r="A96" s="39"/>
      <c r="B96" s="40"/>
      <c r="C96" s="41"/>
      <c r="D96" s="226" t="s">
        <v>136</v>
      </c>
      <c r="E96" s="41"/>
      <c r="F96" s="227" t="s">
        <v>140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136</v>
      </c>
      <c r="AU96" s="18" t="s">
        <v>84</v>
      </c>
    </row>
    <row r="97" s="2" customFormat="1" ht="16.5" customHeight="1">
      <c r="A97" s="39"/>
      <c r="B97" s="40"/>
      <c r="C97" s="213" t="s">
        <v>142</v>
      </c>
      <c r="D97" s="213" t="s">
        <v>130</v>
      </c>
      <c r="E97" s="214" t="s">
        <v>143</v>
      </c>
      <c r="F97" s="215" t="s">
        <v>144</v>
      </c>
      <c r="G97" s="216" t="s">
        <v>133</v>
      </c>
      <c r="H97" s="217">
        <v>10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46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134</v>
      </c>
      <c r="AT97" s="224" t="s">
        <v>130</v>
      </c>
      <c r="AU97" s="224" t="s">
        <v>84</v>
      </c>
      <c r="AY97" s="18" t="s">
        <v>128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82</v>
      </c>
      <c r="BK97" s="225">
        <f>ROUND(I97*H97,2)</f>
        <v>0</v>
      </c>
      <c r="BL97" s="18" t="s">
        <v>134</v>
      </c>
      <c r="BM97" s="224" t="s">
        <v>145</v>
      </c>
    </row>
    <row r="98" s="2" customFormat="1">
      <c r="A98" s="39"/>
      <c r="B98" s="40"/>
      <c r="C98" s="41"/>
      <c r="D98" s="226" t="s">
        <v>136</v>
      </c>
      <c r="E98" s="41"/>
      <c r="F98" s="227" t="s">
        <v>144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136</v>
      </c>
      <c r="AU98" s="18" t="s">
        <v>84</v>
      </c>
    </row>
    <row r="99" s="2" customFormat="1" ht="16.5" customHeight="1">
      <c r="A99" s="39"/>
      <c r="B99" s="40"/>
      <c r="C99" s="213" t="s">
        <v>134</v>
      </c>
      <c r="D99" s="213" t="s">
        <v>130</v>
      </c>
      <c r="E99" s="214" t="s">
        <v>146</v>
      </c>
      <c r="F99" s="215" t="s">
        <v>147</v>
      </c>
      <c r="G99" s="216" t="s">
        <v>133</v>
      </c>
      <c r="H99" s="217">
        <v>10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46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134</v>
      </c>
      <c r="AT99" s="224" t="s">
        <v>130</v>
      </c>
      <c r="AU99" s="224" t="s">
        <v>84</v>
      </c>
      <c r="AY99" s="18" t="s">
        <v>128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82</v>
      </c>
      <c r="BK99" s="225">
        <f>ROUND(I99*H99,2)</f>
        <v>0</v>
      </c>
      <c r="BL99" s="18" t="s">
        <v>134</v>
      </c>
      <c r="BM99" s="224" t="s">
        <v>148</v>
      </c>
    </row>
    <row r="100" s="2" customFormat="1">
      <c r="A100" s="39"/>
      <c r="B100" s="40"/>
      <c r="C100" s="41"/>
      <c r="D100" s="226" t="s">
        <v>136</v>
      </c>
      <c r="E100" s="41"/>
      <c r="F100" s="227" t="s">
        <v>147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136</v>
      </c>
      <c r="AU100" s="18" t="s">
        <v>84</v>
      </c>
    </row>
    <row r="101" s="2" customFormat="1" ht="16.5" customHeight="1">
      <c r="A101" s="39"/>
      <c r="B101" s="40"/>
      <c r="C101" s="213" t="s">
        <v>149</v>
      </c>
      <c r="D101" s="213" t="s">
        <v>130</v>
      </c>
      <c r="E101" s="214" t="s">
        <v>150</v>
      </c>
      <c r="F101" s="215" t="s">
        <v>151</v>
      </c>
      <c r="G101" s="216" t="s">
        <v>133</v>
      </c>
      <c r="H101" s="217">
        <v>10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46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134</v>
      </c>
      <c r="AT101" s="224" t="s">
        <v>130</v>
      </c>
      <c r="AU101" s="224" t="s">
        <v>84</v>
      </c>
      <c r="AY101" s="18" t="s">
        <v>128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82</v>
      </c>
      <c r="BK101" s="225">
        <f>ROUND(I101*H101,2)</f>
        <v>0</v>
      </c>
      <c r="BL101" s="18" t="s">
        <v>134</v>
      </c>
      <c r="BM101" s="224" t="s">
        <v>152</v>
      </c>
    </row>
    <row r="102" s="2" customFormat="1">
      <c r="A102" s="39"/>
      <c r="B102" s="40"/>
      <c r="C102" s="41"/>
      <c r="D102" s="226" t="s">
        <v>136</v>
      </c>
      <c r="E102" s="41"/>
      <c r="F102" s="227" t="s">
        <v>151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136</v>
      </c>
      <c r="AU102" s="18" t="s">
        <v>84</v>
      </c>
    </row>
    <row r="103" s="12" customFormat="1" ht="22.8" customHeight="1">
      <c r="A103" s="12"/>
      <c r="B103" s="197"/>
      <c r="C103" s="198"/>
      <c r="D103" s="199" t="s">
        <v>74</v>
      </c>
      <c r="E103" s="211" t="s">
        <v>149</v>
      </c>
      <c r="F103" s="211" t="s">
        <v>153</v>
      </c>
      <c r="G103" s="198"/>
      <c r="H103" s="198"/>
      <c r="I103" s="201"/>
      <c r="J103" s="212">
        <f>BK103</f>
        <v>0</v>
      </c>
      <c r="K103" s="198"/>
      <c r="L103" s="203"/>
      <c r="M103" s="204"/>
      <c r="N103" s="205"/>
      <c r="O103" s="205"/>
      <c r="P103" s="206">
        <f>SUM(P104:P175)</f>
        <v>0</v>
      </c>
      <c r="Q103" s="205"/>
      <c r="R103" s="206">
        <f>SUM(R104:R175)</f>
        <v>103.98488</v>
      </c>
      <c r="S103" s="205"/>
      <c r="T103" s="207">
        <f>SUM(T104:T175)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8" t="s">
        <v>82</v>
      </c>
      <c r="AT103" s="209" t="s">
        <v>74</v>
      </c>
      <c r="AU103" s="209" t="s">
        <v>82</v>
      </c>
      <c r="AY103" s="208" t="s">
        <v>128</v>
      </c>
      <c r="BK103" s="210">
        <f>SUM(BK104:BK175)</f>
        <v>0</v>
      </c>
    </row>
    <row r="104" s="2" customFormat="1" ht="16.5" customHeight="1">
      <c r="A104" s="39"/>
      <c r="B104" s="40"/>
      <c r="C104" s="213" t="s">
        <v>154</v>
      </c>
      <c r="D104" s="213" t="s">
        <v>130</v>
      </c>
      <c r="E104" s="214" t="s">
        <v>155</v>
      </c>
      <c r="F104" s="215" t="s">
        <v>156</v>
      </c>
      <c r="G104" s="216" t="s">
        <v>157</v>
      </c>
      <c r="H104" s="217">
        <v>0.113</v>
      </c>
      <c r="I104" s="218"/>
      <c r="J104" s="219">
        <f>ROUND(I104*H104,2)</f>
        <v>0</v>
      </c>
      <c r="K104" s="215" t="s">
        <v>158</v>
      </c>
      <c r="L104" s="45"/>
      <c r="M104" s="220" t="s">
        <v>19</v>
      </c>
      <c r="N104" s="221" t="s">
        <v>46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134</v>
      </c>
      <c r="AT104" s="224" t="s">
        <v>130</v>
      </c>
      <c r="AU104" s="224" t="s">
        <v>84</v>
      </c>
      <c r="AY104" s="18" t="s">
        <v>128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82</v>
      </c>
      <c r="BK104" s="225">
        <f>ROUND(I104*H104,2)</f>
        <v>0</v>
      </c>
      <c r="BL104" s="18" t="s">
        <v>134</v>
      </c>
      <c r="BM104" s="224" t="s">
        <v>159</v>
      </c>
    </row>
    <row r="105" s="2" customFormat="1">
      <c r="A105" s="39"/>
      <c r="B105" s="40"/>
      <c r="C105" s="41"/>
      <c r="D105" s="226" t="s">
        <v>136</v>
      </c>
      <c r="E105" s="41"/>
      <c r="F105" s="227" t="s">
        <v>160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136</v>
      </c>
      <c r="AU105" s="18" t="s">
        <v>84</v>
      </c>
    </row>
    <row r="106" s="2" customFormat="1">
      <c r="A106" s="39"/>
      <c r="B106" s="40"/>
      <c r="C106" s="41"/>
      <c r="D106" s="226" t="s">
        <v>161</v>
      </c>
      <c r="E106" s="41"/>
      <c r="F106" s="242" t="s">
        <v>162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161</v>
      </c>
      <c r="AU106" s="18" t="s">
        <v>84</v>
      </c>
    </row>
    <row r="107" s="13" customFormat="1">
      <c r="A107" s="13"/>
      <c r="B107" s="231"/>
      <c r="C107" s="232"/>
      <c r="D107" s="226" t="s">
        <v>137</v>
      </c>
      <c r="E107" s="233" t="s">
        <v>19</v>
      </c>
      <c r="F107" s="234" t="s">
        <v>163</v>
      </c>
      <c r="G107" s="232"/>
      <c r="H107" s="235">
        <v>0.113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137</v>
      </c>
      <c r="AU107" s="241" t="s">
        <v>84</v>
      </c>
      <c r="AV107" s="13" t="s">
        <v>84</v>
      </c>
      <c r="AW107" s="13" t="s">
        <v>37</v>
      </c>
      <c r="AX107" s="13" t="s">
        <v>82</v>
      </c>
      <c r="AY107" s="241" t="s">
        <v>128</v>
      </c>
    </row>
    <row r="108" s="2" customFormat="1" ht="16.5" customHeight="1">
      <c r="A108" s="39"/>
      <c r="B108" s="40"/>
      <c r="C108" s="213" t="s">
        <v>164</v>
      </c>
      <c r="D108" s="213" t="s">
        <v>130</v>
      </c>
      <c r="E108" s="214" t="s">
        <v>165</v>
      </c>
      <c r="F108" s="215" t="s">
        <v>166</v>
      </c>
      <c r="G108" s="216" t="s">
        <v>167</v>
      </c>
      <c r="H108" s="217">
        <v>20.48</v>
      </c>
      <c r="I108" s="218"/>
      <c r="J108" s="219">
        <f>ROUND(I108*H108,2)</f>
        <v>0</v>
      </c>
      <c r="K108" s="215" t="s">
        <v>158</v>
      </c>
      <c r="L108" s="45"/>
      <c r="M108" s="220" t="s">
        <v>19</v>
      </c>
      <c r="N108" s="221" t="s">
        <v>46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134</v>
      </c>
      <c r="AT108" s="224" t="s">
        <v>130</v>
      </c>
      <c r="AU108" s="224" t="s">
        <v>84</v>
      </c>
      <c r="AY108" s="18" t="s">
        <v>128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82</v>
      </c>
      <c r="BK108" s="225">
        <f>ROUND(I108*H108,2)</f>
        <v>0</v>
      </c>
      <c r="BL108" s="18" t="s">
        <v>134</v>
      </c>
      <c r="BM108" s="224" t="s">
        <v>168</v>
      </c>
    </row>
    <row r="109" s="2" customFormat="1">
      <c r="A109" s="39"/>
      <c r="B109" s="40"/>
      <c r="C109" s="41"/>
      <c r="D109" s="226" t="s">
        <v>136</v>
      </c>
      <c r="E109" s="41"/>
      <c r="F109" s="227" t="s">
        <v>169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136</v>
      </c>
      <c r="AU109" s="18" t="s">
        <v>84</v>
      </c>
    </row>
    <row r="110" s="13" customFormat="1">
      <c r="A110" s="13"/>
      <c r="B110" s="231"/>
      <c r="C110" s="232"/>
      <c r="D110" s="226" t="s">
        <v>137</v>
      </c>
      <c r="E110" s="233" t="s">
        <v>19</v>
      </c>
      <c r="F110" s="234" t="s">
        <v>170</v>
      </c>
      <c r="G110" s="232"/>
      <c r="H110" s="235">
        <v>20.48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137</v>
      </c>
      <c r="AU110" s="241" t="s">
        <v>84</v>
      </c>
      <c r="AV110" s="13" t="s">
        <v>84</v>
      </c>
      <c r="AW110" s="13" t="s">
        <v>37</v>
      </c>
      <c r="AX110" s="13" t="s">
        <v>82</v>
      </c>
      <c r="AY110" s="241" t="s">
        <v>128</v>
      </c>
    </row>
    <row r="111" s="2" customFormat="1" ht="16.5" customHeight="1">
      <c r="A111" s="39"/>
      <c r="B111" s="40"/>
      <c r="C111" s="243" t="s">
        <v>171</v>
      </c>
      <c r="D111" s="243" t="s">
        <v>172</v>
      </c>
      <c r="E111" s="244" t="s">
        <v>173</v>
      </c>
      <c r="F111" s="245" t="s">
        <v>174</v>
      </c>
      <c r="G111" s="246" t="s">
        <v>175</v>
      </c>
      <c r="H111" s="247">
        <v>4.9560000000000004</v>
      </c>
      <c r="I111" s="248"/>
      <c r="J111" s="249">
        <f>ROUND(I111*H111,2)</f>
        <v>0</v>
      </c>
      <c r="K111" s="245" t="s">
        <v>158</v>
      </c>
      <c r="L111" s="250"/>
      <c r="M111" s="251" t="s">
        <v>19</v>
      </c>
      <c r="N111" s="252" t="s">
        <v>46</v>
      </c>
      <c r="O111" s="85"/>
      <c r="P111" s="222">
        <f>O111*H111</f>
        <v>0</v>
      </c>
      <c r="Q111" s="222">
        <v>1</v>
      </c>
      <c r="R111" s="222">
        <f>Q111*H111</f>
        <v>4.9560000000000004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171</v>
      </c>
      <c r="AT111" s="224" t="s">
        <v>172</v>
      </c>
      <c r="AU111" s="224" t="s">
        <v>84</v>
      </c>
      <c r="AY111" s="18" t="s">
        <v>128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82</v>
      </c>
      <c r="BK111" s="225">
        <f>ROUND(I111*H111,2)</f>
        <v>0</v>
      </c>
      <c r="BL111" s="18" t="s">
        <v>134</v>
      </c>
      <c r="BM111" s="224" t="s">
        <v>176</v>
      </c>
    </row>
    <row r="112" s="2" customFormat="1">
      <c r="A112" s="39"/>
      <c r="B112" s="40"/>
      <c r="C112" s="41"/>
      <c r="D112" s="226" t="s">
        <v>136</v>
      </c>
      <c r="E112" s="41"/>
      <c r="F112" s="227" t="s">
        <v>174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136</v>
      </c>
      <c r="AU112" s="18" t="s">
        <v>84</v>
      </c>
    </row>
    <row r="113" s="13" customFormat="1">
      <c r="A113" s="13"/>
      <c r="B113" s="231"/>
      <c r="C113" s="232"/>
      <c r="D113" s="226" t="s">
        <v>137</v>
      </c>
      <c r="E113" s="232"/>
      <c r="F113" s="234" t="s">
        <v>177</v>
      </c>
      <c r="G113" s="232"/>
      <c r="H113" s="235">
        <v>4.9560000000000004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137</v>
      </c>
      <c r="AU113" s="241" t="s">
        <v>84</v>
      </c>
      <c r="AV113" s="13" t="s">
        <v>84</v>
      </c>
      <c r="AW113" s="13" t="s">
        <v>4</v>
      </c>
      <c r="AX113" s="13" t="s">
        <v>82</v>
      </c>
      <c r="AY113" s="241" t="s">
        <v>128</v>
      </c>
    </row>
    <row r="114" s="2" customFormat="1" ht="16.5" customHeight="1">
      <c r="A114" s="39"/>
      <c r="B114" s="40"/>
      <c r="C114" s="213" t="s">
        <v>178</v>
      </c>
      <c r="D114" s="213" t="s">
        <v>130</v>
      </c>
      <c r="E114" s="214" t="s">
        <v>179</v>
      </c>
      <c r="F114" s="215" t="s">
        <v>180</v>
      </c>
      <c r="G114" s="216" t="s">
        <v>157</v>
      </c>
      <c r="H114" s="217">
        <v>0.012999999999999999</v>
      </c>
      <c r="I114" s="218"/>
      <c r="J114" s="219">
        <f>ROUND(I114*H114,2)</f>
        <v>0</v>
      </c>
      <c r="K114" s="215" t="s">
        <v>158</v>
      </c>
      <c r="L114" s="45"/>
      <c r="M114" s="220" t="s">
        <v>19</v>
      </c>
      <c r="N114" s="221" t="s">
        <v>46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134</v>
      </c>
      <c r="AT114" s="224" t="s">
        <v>130</v>
      </c>
      <c r="AU114" s="224" t="s">
        <v>84</v>
      </c>
      <c r="AY114" s="18" t="s">
        <v>128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82</v>
      </c>
      <c r="BK114" s="225">
        <f>ROUND(I114*H114,2)</f>
        <v>0</v>
      </c>
      <c r="BL114" s="18" t="s">
        <v>134</v>
      </c>
      <c r="BM114" s="224" t="s">
        <v>181</v>
      </c>
    </row>
    <row r="115" s="2" customFormat="1">
      <c r="A115" s="39"/>
      <c r="B115" s="40"/>
      <c r="C115" s="41"/>
      <c r="D115" s="226" t="s">
        <v>136</v>
      </c>
      <c r="E115" s="41"/>
      <c r="F115" s="227" t="s">
        <v>182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136</v>
      </c>
      <c r="AU115" s="18" t="s">
        <v>84</v>
      </c>
    </row>
    <row r="116" s="13" customFormat="1">
      <c r="A116" s="13"/>
      <c r="B116" s="231"/>
      <c r="C116" s="232"/>
      <c r="D116" s="226" t="s">
        <v>137</v>
      </c>
      <c r="E116" s="233" t="s">
        <v>19</v>
      </c>
      <c r="F116" s="234" t="s">
        <v>183</v>
      </c>
      <c r="G116" s="232"/>
      <c r="H116" s="235">
        <v>0.012999999999999999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137</v>
      </c>
      <c r="AU116" s="241" t="s">
        <v>84</v>
      </c>
      <c r="AV116" s="13" t="s">
        <v>84</v>
      </c>
      <c r="AW116" s="13" t="s">
        <v>37</v>
      </c>
      <c r="AX116" s="13" t="s">
        <v>82</v>
      </c>
      <c r="AY116" s="241" t="s">
        <v>128</v>
      </c>
    </row>
    <row r="117" s="2" customFormat="1" ht="16.5" customHeight="1">
      <c r="A117" s="39"/>
      <c r="B117" s="40"/>
      <c r="C117" s="213" t="s">
        <v>184</v>
      </c>
      <c r="D117" s="213" t="s">
        <v>130</v>
      </c>
      <c r="E117" s="214" t="s">
        <v>185</v>
      </c>
      <c r="F117" s="215" t="s">
        <v>186</v>
      </c>
      <c r="G117" s="216" t="s">
        <v>187</v>
      </c>
      <c r="H117" s="217">
        <v>2.0609999999999999</v>
      </c>
      <c r="I117" s="218"/>
      <c r="J117" s="219">
        <f>ROUND(I117*H117,2)</f>
        <v>0</v>
      </c>
      <c r="K117" s="215" t="s">
        <v>158</v>
      </c>
      <c r="L117" s="45"/>
      <c r="M117" s="220" t="s">
        <v>19</v>
      </c>
      <c r="N117" s="221" t="s">
        <v>46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134</v>
      </c>
      <c r="AT117" s="224" t="s">
        <v>130</v>
      </c>
      <c r="AU117" s="224" t="s">
        <v>84</v>
      </c>
      <c r="AY117" s="18" t="s">
        <v>128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82</v>
      </c>
      <c r="BK117" s="225">
        <f>ROUND(I117*H117,2)</f>
        <v>0</v>
      </c>
      <c r="BL117" s="18" t="s">
        <v>134</v>
      </c>
      <c r="BM117" s="224" t="s">
        <v>188</v>
      </c>
    </row>
    <row r="118" s="2" customFormat="1">
      <c r="A118" s="39"/>
      <c r="B118" s="40"/>
      <c r="C118" s="41"/>
      <c r="D118" s="226" t="s">
        <v>136</v>
      </c>
      <c r="E118" s="41"/>
      <c r="F118" s="227" t="s">
        <v>189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136</v>
      </c>
      <c r="AU118" s="18" t="s">
        <v>84</v>
      </c>
    </row>
    <row r="119" s="14" customFormat="1">
      <c r="A119" s="14"/>
      <c r="B119" s="253"/>
      <c r="C119" s="254"/>
      <c r="D119" s="226" t="s">
        <v>137</v>
      </c>
      <c r="E119" s="255" t="s">
        <v>19</v>
      </c>
      <c r="F119" s="256" t="s">
        <v>190</v>
      </c>
      <c r="G119" s="254"/>
      <c r="H119" s="255" t="s">
        <v>19</v>
      </c>
      <c r="I119" s="257"/>
      <c r="J119" s="254"/>
      <c r="K119" s="254"/>
      <c r="L119" s="258"/>
      <c r="M119" s="259"/>
      <c r="N119" s="260"/>
      <c r="O119" s="260"/>
      <c r="P119" s="260"/>
      <c r="Q119" s="260"/>
      <c r="R119" s="260"/>
      <c r="S119" s="260"/>
      <c r="T119" s="26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2" t="s">
        <v>137</v>
      </c>
      <c r="AU119" s="262" t="s">
        <v>84</v>
      </c>
      <c r="AV119" s="14" t="s">
        <v>82</v>
      </c>
      <c r="AW119" s="14" t="s">
        <v>37</v>
      </c>
      <c r="AX119" s="14" t="s">
        <v>75</v>
      </c>
      <c r="AY119" s="262" t="s">
        <v>128</v>
      </c>
    </row>
    <row r="120" s="13" customFormat="1">
      <c r="A120" s="13"/>
      <c r="B120" s="231"/>
      <c r="C120" s="232"/>
      <c r="D120" s="226" t="s">
        <v>137</v>
      </c>
      <c r="E120" s="233" t="s">
        <v>19</v>
      </c>
      <c r="F120" s="234" t="s">
        <v>191</v>
      </c>
      <c r="G120" s="232"/>
      <c r="H120" s="235">
        <v>41.216000000000001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137</v>
      </c>
      <c r="AU120" s="241" t="s">
        <v>84</v>
      </c>
      <c r="AV120" s="13" t="s">
        <v>84</v>
      </c>
      <c r="AW120" s="13" t="s">
        <v>37</v>
      </c>
      <c r="AX120" s="13" t="s">
        <v>82</v>
      </c>
      <c r="AY120" s="241" t="s">
        <v>128</v>
      </c>
    </row>
    <row r="121" s="13" customFormat="1">
      <c r="A121" s="13"/>
      <c r="B121" s="231"/>
      <c r="C121" s="232"/>
      <c r="D121" s="226" t="s">
        <v>137</v>
      </c>
      <c r="E121" s="232"/>
      <c r="F121" s="234" t="s">
        <v>192</v>
      </c>
      <c r="G121" s="232"/>
      <c r="H121" s="235">
        <v>2.0609999999999999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137</v>
      </c>
      <c r="AU121" s="241" t="s">
        <v>84</v>
      </c>
      <c r="AV121" s="13" t="s">
        <v>84</v>
      </c>
      <c r="AW121" s="13" t="s">
        <v>4</v>
      </c>
      <c r="AX121" s="13" t="s">
        <v>82</v>
      </c>
      <c r="AY121" s="241" t="s">
        <v>128</v>
      </c>
    </row>
    <row r="122" s="2" customFormat="1" ht="16.5" customHeight="1">
      <c r="A122" s="39"/>
      <c r="B122" s="40"/>
      <c r="C122" s="243" t="s">
        <v>193</v>
      </c>
      <c r="D122" s="243" t="s">
        <v>172</v>
      </c>
      <c r="E122" s="244" t="s">
        <v>194</v>
      </c>
      <c r="F122" s="245" t="s">
        <v>195</v>
      </c>
      <c r="G122" s="246" t="s">
        <v>175</v>
      </c>
      <c r="H122" s="247">
        <v>98.918000000000006</v>
      </c>
      <c r="I122" s="248"/>
      <c r="J122" s="249">
        <f>ROUND(I122*H122,2)</f>
        <v>0</v>
      </c>
      <c r="K122" s="245" t="s">
        <v>158</v>
      </c>
      <c r="L122" s="250"/>
      <c r="M122" s="251" t="s">
        <v>19</v>
      </c>
      <c r="N122" s="252" t="s">
        <v>46</v>
      </c>
      <c r="O122" s="85"/>
      <c r="P122" s="222">
        <f>O122*H122</f>
        <v>0</v>
      </c>
      <c r="Q122" s="222">
        <v>1</v>
      </c>
      <c r="R122" s="222">
        <f>Q122*H122</f>
        <v>98.918000000000006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171</v>
      </c>
      <c r="AT122" s="224" t="s">
        <v>172</v>
      </c>
      <c r="AU122" s="224" t="s">
        <v>84</v>
      </c>
      <c r="AY122" s="18" t="s">
        <v>128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82</v>
      </c>
      <c r="BK122" s="225">
        <f>ROUND(I122*H122,2)</f>
        <v>0</v>
      </c>
      <c r="BL122" s="18" t="s">
        <v>134</v>
      </c>
      <c r="BM122" s="224" t="s">
        <v>196</v>
      </c>
    </row>
    <row r="123" s="2" customFormat="1">
      <c r="A123" s="39"/>
      <c r="B123" s="40"/>
      <c r="C123" s="41"/>
      <c r="D123" s="226" t="s">
        <v>136</v>
      </c>
      <c r="E123" s="41"/>
      <c r="F123" s="227" t="s">
        <v>195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136</v>
      </c>
      <c r="AU123" s="18" t="s">
        <v>84</v>
      </c>
    </row>
    <row r="124" s="14" customFormat="1">
      <c r="A124" s="14"/>
      <c r="B124" s="253"/>
      <c r="C124" s="254"/>
      <c r="D124" s="226" t="s">
        <v>137</v>
      </c>
      <c r="E124" s="255" t="s">
        <v>19</v>
      </c>
      <c r="F124" s="256" t="s">
        <v>197</v>
      </c>
      <c r="G124" s="254"/>
      <c r="H124" s="255" t="s">
        <v>19</v>
      </c>
      <c r="I124" s="257"/>
      <c r="J124" s="254"/>
      <c r="K124" s="254"/>
      <c r="L124" s="258"/>
      <c r="M124" s="259"/>
      <c r="N124" s="260"/>
      <c r="O124" s="260"/>
      <c r="P124" s="260"/>
      <c r="Q124" s="260"/>
      <c r="R124" s="260"/>
      <c r="S124" s="260"/>
      <c r="T124" s="26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62" t="s">
        <v>137</v>
      </c>
      <c r="AU124" s="262" t="s">
        <v>84</v>
      </c>
      <c r="AV124" s="14" t="s">
        <v>82</v>
      </c>
      <c r="AW124" s="14" t="s">
        <v>37</v>
      </c>
      <c r="AX124" s="14" t="s">
        <v>75</v>
      </c>
      <c r="AY124" s="262" t="s">
        <v>128</v>
      </c>
    </row>
    <row r="125" s="14" customFormat="1">
      <c r="A125" s="14"/>
      <c r="B125" s="253"/>
      <c r="C125" s="254"/>
      <c r="D125" s="226" t="s">
        <v>137</v>
      </c>
      <c r="E125" s="255" t="s">
        <v>19</v>
      </c>
      <c r="F125" s="256" t="s">
        <v>198</v>
      </c>
      <c r="G125" s="254"/>
      <c r="H125" s="255" t="s">
        <v>19</v>
      </c>
      <c r="I125" s="257"/>
      <c r="J125" s="254"/>
      <c r="K125" s="254"/>
      <c r="L125" s="258"/>
      <c r="M125" s="259"/>
      <c r="N125" s="260"/>
      <c r="O125" s="260"/>
      <c r="P125" s="260"/>
      <c r="Q125" s="260"/>
      <c r="R125" s="260"/>
      <c r="S125" s="260"/>
      <c r="T125" s="26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2" t="s">
        <v>137</v>
      </c>
      <c r="AU125" s="262" t="s">
        <v>84</v>
      </c>
      <c r="AV125" s="14" t="s">
        <v>82</v>
      </c>
      <c r="AW125" s="14" t="s">
        <v>37</v>
      </c>
      <c r="AX125" s="14" t="s">
        <v>75</v>
      </c>
      <c r="AY125" s="262" t="s">
        <v>128</v>
      </c>
    </row>
    <row r="126" s="13" customFormat="1">
      <c r="A126" s="13"/>
      <c r="B126" s="231"/>
      <c r="C126" s="232"/>
      <c r="D126" s="226" t="s">
        <v>137</v>
      </c>
      <c r="E126" s="233" t="s">
        <v>19</v>
      </c>
      <c r="F126" s="234" t="s">
        <v>191</v>
      </c>
      <c r="G126" s="232"/>
      <c r="H126" s="235">
        <v>41.216000000000001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137</v>
      </c>
      <c r="AU126" s="241" t="s">
        <v>84</v>
      </c>
      <c r="AV126" s="13" t="s">
        <v>84</v>
      </c>
      <c r="AW126" s="13" t="s">
        <v>37</v>
      </c>
      <c r="AX126" s="13" t="s">
        <v>82</v>
      </c>
      <c r="AY126" s="241" t="s">
        <v>128</v>
      </c>
    </row>
    <row r="127" s="13" customFormat="1">
      <c r="A127" s="13"/>
      <c r="B127" s="231"/>
      <c r="C127" s="232"/>
      <c r="D127" s="226" t="s">
        <v>137</v>
      </c>
      <c r="E127" s="232"/>
      <c r="F127" s="234" t="s">
        <v>199</v>
      </c>
      <c r="G127" s="232"/>
      <c r="H127" s="235">
        <v>98.918000000000006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137</v>
      </c>
      <c r="AU127" s="241" t="s">
        <v>84</v>
      </c>
      <c r="AV127" s="13" t="s">
        <v>84</v>
      </c>
      <c r="AW127" s="13" t="s">
        <v>4</v>
      </c>
      <c r="AX127" s="13" t="s">
        <v>82</v>
      </c>
      <c r="AY127" s="241" t="s">
        <v>128</v>
      </c>
    </row>
    <row r="128" s="2" customFormat="1" ht="16.5" customHeight="1">
      <c r="A128" s="39"/>
      <c r="B128" s="40"/>
      <c r="C128" s="213" t="s">
        <v>200</v>
      </c>
      <c r="D128" s="213" t="s">
        <v>130</v>
      </c>
      <c r="E128" s="214" t="s">
        <v>201</v>
      </c>
      <c r="F128" s="215" t="s">
        <v>202</v>
      </c>
      <c r="G128" s="216" t="s">
        <v>157</v>
      </c>
      <c r="H128" s="217">
        <v>0.012999999999999999</v>
      </c>
      <c r="I128" s="218"/>
      <c r="J128" s="219">
        <f>ROUND(I128*H128,2)</f>
        <v>0</v>
      </c>
      <c r="K128" s="215" t="s">
        <v>158</v>
      </c>
      <c r="L128" s="45"/>
      <c r="M128" s="220" t="s">
        <v>19</v>
      </c>
      <c r="N128" s="221" t="s">
        <v>46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134</v>
      </c>
      <c r="AT128" s="224" t="s">
        <v>130</v>
      </c>
      <c r="AU128" s="224" t="s">
        <v>84</v>
      </c>
      <c r="AY128" s="18" t="s">
        <v>128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82</v>
      </c>
      <c r="BK128" s="225">
        <f>ROUND(I128*H128,2)</f>
        <v>0</v>
      </c>
      <c r="BL128" s="18" t="s">
        <v>134</v>
      </c>
      <c r="BM128" s="224" t="s">
        <v>203</v>
      </c>
    </row>
    <row r="129" s="2" customFormat="1">
      <c r="A129" s="39"/>
      <c r="B129" s="40"/>
      <c r="C129" s="41"/>
      <c r="D129" s="226" t="s">
        <v>136</v>
      </c>
      <c r="E129" s="41"/>
      <c r="F129" s="227" t="s">
        <v>204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136</v>
      </c>
      <c r="AU129" s="18" t="s">
        <v>84</v>
      </c>
    </row>
    <row r="130" s="14" customFormat="1">
      <c r="A130" s="14"/>
      <c r="B130" s="253"/>
      <c r="C130" s="254"/>
      <c r="D130" s="226" t="s">
        <v>137</v>
      </c>
      <c r="E130" s="255" t="s">
        <v>19</v>
      </c>
      <c r="F130" s="256" t="s">
        <v>205</v>
      </c>
      <c r="G130" s="254"/>
      <c r="H130" s="255" t="s">
        <v>19</v>
      </c>
      <c r="I130" s="257"/>
      <c r="J130" s="254"/>
      <c r="K130" s="254"/>
      <c r="L130" s="258"/>
      <c r="M130" s="259"/>
      <c r="N130" s="260"/>
      <c r="O130" s="260"/>
      <c r="P130" s="260"/>
      <c r="Q130" s="260"/>
      <c r="R130" s="260"/>
      <c r="S130" s="260"/>
      <c r="T130" s="26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2" t="s">
        <v>137</v>
      </c>
      <c r="AU130" s="262" t="s">
        <v>84</v>
      </c>
      <c r="AV130" s="14" t="s">
        <v>82</v>
      </c>
      <c r="AW130" s="14" t="s">
        <v>37</v>
      </c>
      <c r="AX130" s="14" t="s">
        <v>75</v>
      </c>
      <c r="AY130" s="262" t="s">
        <v>128</v>
      </c>
    </row>
    <row r="131" s="13" customFormat="1">
      <c r="A131" s="13"/>
      <c r="B131" s="231"/>
      <c r="C131" s="232"/>
      <c r="D131" s="226" t="s">
        <v>137</v>
      </c>
      <c r="E131" s="233" t="s">
        <v>19</v>
      </c>
      <c r="F131" s="234" t="s">
        <v>206</v>
      </c>
      <c r="G131" s="232"/>
      <c r="H131" s="235">
        <v>0.012999999999999999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137</v>
      </c>
      <c r="AU131" s="241" t="s">
        <v>84</v>
      </c>
      <c r="AV131" s="13" t="s">
        <v>84</v>
      </c>
      <c r="AW131" s="13" t="s">
        <v>37</v>
      </c>
      <c r="AX131" s="13" t="s">
        <v>82</v>
      </c>
      <c r="AY131" s="241" t="s">
        <v>128</v>
      </c>
    </row>
    <row r="132" s="2" customFormat="1" ht="16.5" customHeight="1">
      <c r="A132" s="39"/>
      <c r="B132" s="40"/>
      <c r="C132" s="213" t="s">
        <v>207</v>
      </c>
      <c r="D132" s="213" t="s">
        <v>130</v>
      </c>
      <c r="E132" s="214" t="s">
        <v>208</v>
      </c>
      <c r="F132" s="215" t="s">
        <v>209</v>
      </c>
      <c r="G132" s="216" t="s">
        <v>157</v>
      </c>
      <c r="H132" s="217">
        <v>0.012999999999999999</v>
      </c>
      <c r="I132" s="218"/>
      <c r="J132" s="219">
        <f>ROUND(I132*H132,2)</f>
        <v>0</v>
      </c>
      <c r="K132" s="215" t="s">
        <v>158</v>
      </c>
      <c r="L132" s="45"/>
      <c r="M132" s="220" t="s">
        <v>19</v>
      </c>
      <c r="N132" s="221" t="s">
        <v>46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134</v>
      </c>
      <c r="AT132" s="224" t="s">
        <v>130</v>
      </c>
      <c r="AU132" s="224" t="s">
        <v>84</v>
      </c>
      <c r="AY132" s="18" t="s">
        <v>128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82</v>
      </c>
      <c r="BK132" s="225">
        <f>ROUND(I132*H132,2)</f>
        <v>0</v>
      </c>
      <c r="BL132" s="18" t="s">
        <v>134</v>
      </c>
      <c r="BM132" s="224" t="s">
        <v>210</v>
      </c>
    </row>
    <row r="133" s="2" customFormat="1">
      <c r="A133" s="39"/>
      <c r="B133" s="40"/>
      <c r="C133" s="41"/>
      <c r="D133" s="226" t="s">
        <v>136</v>
      </c>
      <c r="E133" s="41"/>
      <c r="F133" s="227" t="s">
        <v>211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136</v>
      </c>
      <c r="AU133" s="18" t="s">
        <v>84</v>
      </c>
    </row>
    <row r="134" s="14" customFormat="1">
      <c r="A134" s="14"/>
      <c r="B134" s="253"/>
      <c r="C134" s="254"/>
      <c r="D134" s="226" t="s">
        <v>137</v>
      </c>
      <c r="E134" s="255" t="s">
        <v>19</v>
      </c>
      <c r="F134" s="256" t="s">
        <v>205</v>
      </c>
      <c r="G134" s="254"/>
      <c r="H134" s="255" t="s">
        <v>19</v>
      </c>
      <c r="I134" s="257"/>
      <c r="J134" s="254"/>
      <c r="K134" s="254"/>
      <c r="L134" s="258"/>
      <c r="M134" s="259"/>
      <c r="N134" s="260"/>
      <c r="O134" s="260"/>
      <c r="P134" s="260"/>
      <c r="Q134" s="260"/>
      <c r="R134" s="260"/>
      <c r="S134" s="260"/>
      <c r="T134" s="26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2" t="s">
        <v>137</v>
      </c>
      <c r="AU134" s="262" t="s">
        <v>84</v>
      </c>
      <c r="AV134" s="14" t="s">
        <v>82</v>
      </c>
      <c r="AW134" s="14" t="s">
        <v>37</v>
      </c>
      <c r="AX134" s="14" t="s">
        <v>75</v>
      </c>
      <c r="AY134" s="262" t="s">
        <v>128</v>
      </c>
    </row>
    <row r="135" s="13" customFormat="1">
      <c r="A135" s="13"/>
      <c r="B135" s="231"/>
      <c r="C135" s="232"/>
      <c r="D135" s="226" t="s">
        <v>137</v>
      </c>
      <c r="E135" s="233" t="s">
        <v>19</v>
      </c>
      <c r="F135" s="234" t="s">
        <v>206</v>
      </c>
      <c r="G135" s="232"/>
      <c r="H135" s="235">
        <v>0.012999999999999999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137</v>
      </c>
      <c r="AU135" s="241" t="s">
        <v>84</v>
      </c>
      <c r="AV135" s="13" t="s">
        <v>84</v>
      </c>
      <c r="AW135" s="13" t="s">
        <v>37</v>
      </c>
      <c r="AX135" s="13" t="s">
        <v>82</v>
      </c>
      <c r="AY135" s="241" t="s">
        <v>128</v>
      </c>
    </row>
    <row r="136" s="2" customFormat="1" ht="16.5" customHeight="1">
      <c r="A136" s="39"/>
      <c r="B136" s="40"/>
      <c r="C136" s="213" t="s">
        <v>212</v>
      </c>
      <c r="D136" s="213" t="s">
        <v>130</v>
      </c>
      <c r="E136" s="214" t="s">
        <v>213</v>
      </c>
      <c r="F136" s="215" t="s">
        <v>214</v>
      </c>
      <c r="G136" s="216" t="s">
        <v>215</v>
      </c>
      <c r="H136" s="217">
        <v>4</v>
      </c>
      <c r="I136" s="218"/>
      <c r="J136" s="219">
        <f>ROUND(I136*H136,2)</f>
        <v>0</v>
      </c>
      <c r="K136" s="215" t="s">
        <v>158</v>
      </c>
      <c r="L136" s="45"/>
      <c r="M136" s="220" t="s">
        <v>19</v>
      </c>
      <c r="N136" s="221" t="s">
        <v>46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134</v>
      </c>
      <c r="AT136" s="224" t="s">
        <v>130</v>
      </c>
      <c r="AU136" s="224" t="s">
        <v>84</v>
      </c>
      <c r="AY136" s="18" t="s">
        <v>128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82</v>
      </c>
      <c r="BK136" s="225">
        <f>ROUND(I136*H136,2)</f>
        <v>0</v>
      </c>
      <c r="BL136" s="18" t="s">
        <v>134</v>
      </c>
      <c r="BM136" s="224" t="s">
        <v>216</v>
      </c>
    </row>
    <row r="137" s="2" customFormat="1">
      <c r="A137" s="39"/>
      <c r="B137" s="40"/>
      <c r="C137" s="41"/>
      <c r="D137" s="226" t="s">
        <v>136</v>
      </c>
      <c r="E137" s="41"/>
      <c r="F137" s="227" t="s">
        <v>217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136</v>
      </c>
      <c r="AU137" s="18" t="s">
        <v>84</v>
      </c>
    </row>
    <row r="138" s="2" customFormat="1" ht="16.5" customHeight="1">
      <c r="A138" s="39"/>
      <c r="B138" s="40"/>
      <c r="C138" s="213" t="s">
        <v>8</v>
      </c>
      <c r="D138" s="213" t="s">
        <v>130</v>
      </c>
      <c r="E138" s="214" t="s">
        <v>218</v>
      </c>
      <c r="F138" s="215" t="s">
        <v>219</v>
      </c>
      <c r="G138" s="216" t="s">
        <v>215</v>
      </c>
      <c r="H138" s="217">
        <v>42</v>
      </c>
      <c r="I138" s="218"/>
      <c r="J138" s="219">
        <f>ROUND(I138*H138,2)</f>
        <v>0</v>
      </c>
      <c r="K138" s="215" t="s">
        <v>158</v>
      </c>
      <c r="L138" s="45"/>
      <c r="M138" s="220" t="s">
        <v>19</v>
      </c>
      <c r="N138" s="221" t="s">
        <v>46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134</v>
      </c>
      <c r="AT138" s="224" t="s">
        <v>130</v>
      </c>
      <c r="AU138" s="224" t="s">
        <v>84</v>
      </c>
      <c r="AY138" s="18" t="s">
        <v>128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82</v>
      </c>
      <c r="BK138" s="225">
        <f>ROUND(I138*H138,2)</f>
        <v>0</v>
      </c>
      <c r="BL138" s="18" t="s">
        <v>134</v>
      </c>
      <c r="BM138" s="224" t="s">
        <v>220</v>
      </c>
    </row>
    <row r="139" s="2" customFormat="1">
      <c r="A139" s="39"/>
      <c r="B139" s="40"/>
      <c r="C139" s="41"/>
      <c r="D139" s="226" t="s">
        <v>136</v>
      </c>
      <c r="E139" s="41"/>
      <c r="F139" s="227" t="s">
        <v>221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136</v>
      </c>
      <c r="AU139" s="18" t="s">
        <v>84</v>
      </c>
    </row>
    <row r="140" s="13" customFormat="1">
      <c r="A140" s="13"/>
      <c r="B140" s="231"/>
      <c r="C140" s="232"/>
      <c r="D140" s="226" t="s">
        <v>137</v>
      </c>
      <c r="E140" s="233" t="s">
        <v>19</v>
      </c>
      <c r="F140" s="234" t="s">
        <v>222</v>
      </c>
      <c r="G140" s="232"/>
      <c r="H140" s="235">
        <v>42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137</v>
      </c>
      <c r="AU140" s="241" t="s">
        <v>84</v>
      </c>
      <c r="AV140" s="13" t="s">
        <v>84</v>
      </c>
      <c r="AW140" s="13" t="s">
        <v>37</v>
      </c>
      <c r="AX140" s="13" t="s">
        <v>82</v>
      </c>
      <c r="AY140" s="241" t="s">
        <v>128</v>
      </c>
    </row>
    <row r="141" s="2" customFormat="1" ht="16.5" customHeight="1">
      <c r="A141" s="39"/>
      <c r="B141" s="40"/>
      <c r="C141" s="213" t="s">
        <v>223</v>
      </c>
      <c r="D141" s="213" t="s">
        <v>130</v>
      </c>
      <c r="E141" s="214" t="s">
        <v>224</v>
      </c>
      <c r="F141" s="215" t="s">
        <v>225</v>
      </c>
      <c r="G141" s="216" t="s">
        <v>157</v>
      </c>
      <c r="H141" s="217">
        <v>0.091999999999999998</v>
      </c>
      <c r="I141" s="218"/>
      <c r="J141" s="219">
        <f>ROUND(I141*H141,2)</f>
        <v>0</v>
      </c>
      <c r="K141" s="215" t="s">
        <v>158</v>
      </c>
      <c r="L141" s="45"/>
      <c r="M141" s="220" t="s">
        <v>19</v>
      </c>
      <c r="N141" s="221" t="s">
        <v>46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134</v>
      </c>
      <c r="AT141" s="224" t="s">
        <v>130</v>
      </c>
      <c r="AU141" s="224" t="s">
        <v>84</v>
      </c>
      <c r="AY141" s="18" t="s">
        <v>128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82</v>
      </c>
      <c r="BK141" s="225">
        <f>ROUND(I141*H141,2)</f>
        <v>0</v>
      </c>
      <c r="BL141" s="18" t="s">
        <v>134</v>
      </c>
      <c r="BM141" s="224" t="s">
        <v>226</v>
      </c>
    </row>
    <row r="142" s="2" customFormat="1">
      <c r="A142" s="39"/>
      <c r="B142" s="40"/>
      <c r="C142" s="41"/>
      <c r="D142" s="226" t="s">
        <v>136</v>
      </c>
      <c r="E142" s="41"/>
      <c r="F142" s="227" t="s">
        <v>227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136</v>
      </c>
      <c r="AU142" s="18" t="s">
        <v>84</v>
      </c>
    </row>
    <row r="143" s="2" customFormat="1">
      <c r="A143" s="39"/>
      <c r="B143" s="40"/>
      <c r="C143" s="41"/>
      <c r="D143" s="226" t="s">
        <v>161</v>
      </c>
      <c r="E143" s="41"/>
      <c r="F143" s="242" t="s">
        <v>162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161</v>
      </c>
      <c r="AU143" s="18" t="s">
        <v>84</v>
      </c>
    </row>
    <row r="144" s="14" customFormat="1">
      <c r="A144" s="14"/>
      <c r="B144" s="253"/>
      <c r="C144" s="254"/>
      <c r="D144" s="226" t="s">
        <v>137</v>
      </c>
      <c r="E144" s="255" t="s">
        <v>19</v>
      </c>
      <c r="F144" s="256" t="s">
        <v>228</v>
      </c>
      <c r="G144" s="254"/>
      <c r="H144" s="255" t="s">
        <v>19</v>
      </c>
      <c r="I144" s="257"/>
      <c r="J144" s="254"/>
      <c r="K144" s="254"/>
      <c r="L144" s="258"/>
      <c r="M144" s="259"/>
      <c r="N144" s="260"/>
      <c r="O144" s="260"/>
      <c r="P144" s="260"/>
      <c r="Q144" s="260"/>
      <c r="R144" s="260"/>
      <c r="S144" s="260"/>
      <c r="T144" s="26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2" t="s">
        <v>137</v>
      </c>
      <c r="AU144" s="262" t="s">
        <v>84</v>
      </c>
      <c r="AV144" s="14" t="s">
        <v>82</v>
      </c>
      <c r="AW144" s="14" t="s">
        <v>37</v>
      </c>
      <c r="AX144" s="14" t="s">
        <v>75</v>
      </c>
      <c r="AY144" s="262" t="s">
        <v>128</v>
      </c>
    </row>
    <row r="145" s="14" customFormat="1">
      <c r="A145" s="14"/>
      <c r="B145" s="253"/>
      <c r="C145" s="254"/>
      <c r="D145" s="226" t="s">
        <v>137</v>
      </c>
      <c r="E145" s="255" t="s">
        <v>19</v>
      </c>
      <c r="F145" s="256" t="s">
        <v>229</v>
      </c>
      <c r="G145" s="254"/>
      <c r="H145" s="255" t="s">
        <v>19</v>
      </c>
      <c r="I145" s="257"/>
      <c r="J145" s="254"/>
      <c r="K145" s="254"/>
      <c r="L145" s="258"/>
      <c r="M145" s="259"/>
      <c r="N145" s="260"/>
      <c r="O145" s="260"/>
      <c r="P145" s="260"/>
      <c r="Q145" s="260"/>
      <c r="R145" s="260"/>
      <c r="S145" s="260"/>
      <c r="T145" s="26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2" t="s">
        <v>137</v>
      </c>
      <c r="AU145" s="262" t="s">
        <v>84</v>
      </c>
      <c r="AV145" s="14" t="s">
        <v>82</v>
      </c>
      <c r="AW145" s="14" t="s">
        <v>37</v>
      </c>
      <c r="AX145" s="14" t="s">
        <v>75</v>
      </c>
      <c r="AY145" s="262" t="s">
        <v>128</v>
      </c>
    </row>
    <row r="146" s="13" customFormat="1">
      <c r="A146" s="13"/>
      <c r="B146" s="231"/>
      <c r="C146" s="232"/>
      <c r="D146" s="226" t="s">
        <v>137</v>
      </c>
      <c r="E146" s="233" t="s">
        <v>19</v>
      </c>
      <c r="F146" s="234" t="s">
        <v>230</v>
      </c>
      <c r="G146" s="232"/>
      <c r="H146" s="235">
        <v>0.091999999999999998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137</v>
      </c>
      <c r="AU146" s="241" t="s">
        <v>84</v>
      </c>
      <c r="AV146" s="13" t="s">
        <v>84</v>
      </c>
      <c r="AW146" s="13" t="s">
        <v>37</v>
      </c>
      <c r="AX146" s="13" t="s">
        <v>82</v>
      </c>
      <c r="AY146" s="241" t="s">
        <v>128</v>
      </c>
    </row>
    <row r="147" s="2" customFormat="1" ht="16.5" customHeight="1">
      <c r="A147" s="39"/>
      <c r="B147" s="40"/>
      <c r="C147" s="213" t="s">
        <v>231</v>
      </c>
      <c r="D147" s="213" t="s">
        <v>130</v>
      </c>
      <c r="E147" s="214" t="s">
        <v>232</v>
      </c>
      <c r="F147" s="215" t="s">
        <v>233</v>
      </c>
      <c r="G147" s="216" t="s">
        <v>157</v>
      </c>
      <c r="H147" s="217">
        <v>0.045999999999999999</v>
      </c>
      <c r="I147" s="218"/>
      <c r="J147" s="219">
        <f>ROUND(I147*H147,2)</f>
        <v>0</v>
      </c>
      <c r="K147" s="215" t="s">
        <v>158</v>
      </c>
      <c r="L147" s="45"/>
      <c r="M147" s="220" t="s">
        <v>19</v>
      </c>
      <c r="N147" s="221" t="s">
        <v>46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134</v>
      </c>
      <c r="AT147" s="224" t="s">
        <v>130</v>
      </c>
      <c r="AU147" s="224" t="s">
        <v>84</v>
      </c>
      <c r="AY147" s="18" t="s">
        <v>128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82</v>
      </c>
      <c r="BK147" s="225">
        <f>ROUND(I147*H147,2)</f>
        <v>0</v>
      </c>
      <c r="BL147" s="18" t="s">
        <v>134</v>
      </c>
      <c r="BM147" s="224" t="s">
        <v>234</v>
      </c>
    </row>
    <row r="148" s="2" customFormat="1">
      <c r="A148" s="39"/>
      <c r="B148" s="40"/>
      <c r="C148" s="41"/>
      <c r="D148" s="226" t="s">
        <v>136</v>
      </c>
      <c r="E148" s="41"/>
      <c r="F148" s="227" t="s">
        <v>235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136</v>
      </c>
      <c r="AU148" s="18" t="s">
        <v>84</v>
      </c>
    </row>
    <row r="149" s="14" customFormat="1">
      <c r="A149" s="14"/>
      <c r="B149" s="253"/>
      <c r="C149" s="254"/>
      <c r="D149" s="226" t="s">
        <v>137</v>
      </c>
      <c r="E149" s="255" t="s">
        <v>19</v>
      </c>
      <c r="F149" s="256" t="s">
        <v>236</v>
      </c>
      <c r="G149" s="254"/>
      <c r="H149" s="255" t="s">
        <v>19</v>
      </c>
      <c r="I149" s="257"/>
      <c r="J149" s="254"/>
      <c r="K149" s="254"/>
      <c r="L149" s="258"/>
      <c r="M149" s="259"/>
      <c r="N149" s="260"/>
      <c r="O149" s="260"/>
      <c r="P149" s="260"/>
      <c r="Q149" s="260"/>
      <c r="R149" s="260"/>
      <c r="S149" s="260"/>
      <c r="T149" s="26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2" t="s">
        <v>137</v>
      </c>
      <c r="AU149" s="262" t="s">
        <v>84</v>
      </c>
      <c r="AV149" s="14" t="s">
        <v>82</v>
      </c>
      <c r="AW149" s="14" t="s">
        <v>37</v>
      </c>
      <c r="AX149" s="14" t="s">
        <v>75</v>
      </c>
      <c r="AY149" s="262" t="s">
        <v>128</v>
      </c>
    </row>
    <row r="150" s="14" customFormat="1">
      <c r="A150" s="14"/>
      <c r="B150" s="253"/>
      <c r="C150" s="254"/>
      <c r="D150" s="226" t="s">
        <v>137</v>
      </c>
      <c r="E150" s="255" t="s">
        <v>19</v>
      </c>
      <c r="F150" s="256" t="s">
        <v>229</v>
      </c>
      <c r="G150" s="254"/>
      <c r="H150" s="255" t="s">
        <v>19</v>
      </c>
      <c r="I150" s="257"/>
      <c r="J150" s="254"/>
      <c r="K150" s="254"/>
      <c r="L150" s="258"/>
      <c r="M150" s="259"/>
      <c r="N150" s="260"/>
      <c r="O150" s="260"/>
      <c r="P150" s="260"/>
      <c r="Q150" s="260"/>
      <c r="R150" s="260"/>
      <c r="S150" s="260"/>
      <c r="T150" s="26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2" t="s">
        <v>137</v>
      </c>
      <c r="AU150" s="262" t="s">
        <v>84</v>
      </c>
      <c r="AV150" s="14" t="s">
        <v>82</v>
      </c>
      <c r="AW150" s="14" t="s">
        <v>37</v>
      </c>
      <c r="AX150" s="14" t="s">
        <v>75</v>
      </c>
      <c r="AY150" s="262" t="s">
        <v>128</v>
      </c>
    </row>
    <row r="151" s="13" customFormat="1">
      <c r="A151" s="13"/>
      <c r="B151" s="231"/>
      <c r="C151" s="232"/>
      <c r="D151" s="226" t="s">
        <v>137</v>
      </c>
      <c r="E151" s="233" t="s">
        <v>19</v>
      </c>
      <c r="F151" s="234" t="s">
        <v>237</v>
      </c>
      <c r="G151" s="232"/>
      <c r="H151" s="235">
        <v>0.045999999999999999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137</v>
      </c>
      <c r="AU151" s="241" t="s">
        <v>84</v>
      </c>
      <c r="AV151" s="13" t="s">
        <v>84</v>
      </c>
      <c r="AW151" s="13" t="s">
        <v>37</v>
      </c>
      <c r="AX151" s="13" t="s">
        <v>82</v>
      </c>
      <c r="AY151" s="241" t="s">
        <v>128</v>
      </c>
    </row>
    <row r="152" s="2" customFormat="1" ht="16.5" customHeight="1">
      <c r="A152" s="39"/>
      <c r="B152" s="40"/>
      <c r="C152" s="213" t="s">
        <v>238</v>
      </c>
      <c r="D152" s="213" t="s">
        <v>130</v>
      </c>
      <c r="E152" s="214" t="s">
        <v>239</v>
      </c>
      <c r="F152" s="215" t="s">
        <v>240</v>
      </c>
      <c r="G152" s="216" t="s">
        <v>157</v>
      </c>
      <c r="H152" s="217">
        <v>0.27600000000000002</v>
      </c>
      <c r="I152" s="218"/>
      <c r="J152" s="219">
        <f>ROUND(I152*H152,2)</f>
        <v>0</v>
      </c>
      <c r="K152" s="215" t="s">
        <v>158</v>
      </c>
      <c r="L152" s="45"/>
      <c r="M152" s="220" t="s">
        <v>19</v>
      </c>
      <c r="N152" s="221" t="s">
        <v>46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134</v>
      </c>
      <c r="AT152" s="224" t="s">
        <v>130</v>
      </c>
      <c r="AU152" s="224" t="s">
        <v>84</v>
      </c>
      <c r="AY152" s="18" t="s">
        <v>128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82</v>
      </c>
      <c r="BK152" s="225">
        <f>ROUND(I152*H152,2)</f>
        <v>0</v>
      </c>
      <c r="BL152" s="18" t="s">
        <v>134</v>
      </c>
      <c r="BM152" s="224" t="s">
        <v>241</v>
      </c>
    </row>
    <row r="153" s="2" customFormat="1">
      <c r="A153" s="39"/>
      <c r="B153" s="40"/>
      <c r="C153" s="41"/>
      <c r="D153" s="226" t="s">
        <v>136</v>
      </c>
      <c r="E153" s="41"/>
      <c r="F153" s="227" t="s">
        <v>242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136</v>
      </c>
      <c r="AU153" s="18" t="s">
        <v>84</v>
      </c>
    </row>
    <row r="154" s="2" customFormat="1">
      <c r="A154" s="39"/>
      <c r="B154" s="40"/>
      <c r="C154" s="41"/>
      <c r="D154" s="226" t="s">
        <v>161</v>
      </c>
      <c r="E154" s="41"/>
      <c r="F154" s="242" t="s">
        <v>162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161</v>
      </c>
      <c r="AU154" s="18" t="s">
        <v>84</v>
      </c>
    </row>
    <row r="155" s="2" customFormat="1" ht="16.5" customHeight="1">
      <c r="A155" s="39"/>
      <c r="B155" s="40"/>
      <c r="C155" s="213" t="s">
        <v>243</v>
      </c>
      <c r="D155" s="213" t="s">
        <v>130</v>
      </c>
      <c r="E155" s="214" t="s">
        <v>244</v>
      </c>
      <c r="F155" s="215" t="s">
        <v>245</v>
      </c>
      <c r="G155" s="216" t="s">
        <v>246</v>
      </c>
      <c r="H155" s="217">
        <v>4</v>
      </c>
      <c r="I155" s="218"/>
      <c r="J155" s="219">
        <f>ROUND(I155*H155,2)</f>
        <v>0</v>
      </c>
      <c r="K155" s="215" t="s">
        <v>158</v>
      </c>
      <c r="L155" s="45"/>
      <c r="M155" s="220" t="s">
        <v>19</v>
      </c>
      <c r="N155" s="221" t="s">
        <v>46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134</v>
      </c>
      <c r="AT155" s="224" t="s">
        <v>130</v>
      </c>
      <c r="AU155" s="224" t="s">
        <v>84</v>
      </c>
      <c r="AY155" s="18" t="s">
        <v>128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82</v>
      </c>
      <c r="BK155" s="225">
        <f>ROUND(I155*H155,2)</f>
        <v>0</v>
      </c>
      <c r="BL155" s="18" t="s">
        <v>134</v>
      </c>
      <c r="BM155" s="224" t="s">
        <v>247</v>
      </c>
    </row>
    <row r="156" s="2" customFormat="1">
      <c r="A156" s="39"/>
      <c r="B156" s="40"/>
      <c r="C156" s="41"/>
      <c r="D156" s="226" t="s">
        <v>136</v>
      </c>
      <c r="E156" s="41"/>
      <c r="F156" s="227" t="s">
        <v>248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136</v>
      </c>
      <c r="AU156" s="18" t="s">
        <v>84</v>
      </c>
    </row>
    <row r="157" s="2" customFormat="1" ht="16.5" customHeight="1">
      <c r="A157" s="39"/>
      <c r="B157" s="40"/>
      <c r="C157" s="213" t="s">
        <v>249</v>
      </c>
      <c r="D157" s="213" t="s">
        <v>130</v>
      </c>
      <c r="E157" s="214" t="s">
        <v>250</v>
      </c>
      <c r="F157" s="215" t="s">
        <v>251</v>
      </c>
      <c r="G157" s="216" t="s">
        <v>246</v>
      </c>
      <c r="H157" s="217">
        <v>4</v>
      </c>
      <c r="I157" s="218"/>
      <c r="J157" s="219">
        <f>ROUND(I157*H157,2)</f>
        <v>0</v>
      </c>
      <c r="K157" s="215" t="s">
        <v>158</v>
      </c>
      <c r="L157" s="45"/>
      <c r="M157" s="220" t="s">
        <v>19</v>
      </c>
      <c r="N157" s="221" t="s">
        <v>46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134</v>
      </c>
      <c r="AT157" s="224" t="s">
        <v>130</v>
      </c>
      <c r="AU157" s="224" t="s">
        <v>84</v>
      </c>
      <c r="AY157" s="18" t="s">
        <v>128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82</v>
      </c>
      <c r="BK157" s="225">
        <f>ROUND(I157*H157,2)</f>
        <v>0</v>
      </c>
      <c r="BL157" s="18" t="s">
        <v>134</v>
      </c>
      <c r="BM157" s="224" t="s">
        <v>252</v>
      </c>
    </row>
    <row r="158" s="2" customFormat="1">
      <c r="A158" s="39"/>
      <c r="B158" s="40"/>
      <c r="C158" s="41"/>
      <c r="D158" s="226" t="s">
        <v>136</v>
      </c>
      <c r="E158" s="41"/>
      <c r="F158" s="227" t="s">
        <v>253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136</v>
      </c>
      <c r="AU158" s="18" t="s">
        <v>84</v>
      </c>
    </row>
    <row r="159" s="2" customFormat="1" ht="16.5" customHeight="1">
      <c r="A159" s="39"/>
      <c r="B159" s="40"/>
      <c r="C159" s="213" t="s">
        <v>7</v>
      </c>
      <c r="D159" s="213" t="s">
        <v>130</v>
      </c>
      <c r="E159" s="214" t="s">
        <v>254</v>
      </c>
      <c r="F159" s="215" t="s">
        <v>255</v>
      </c>
      <c r="G159" s="216" t="s">
        <v>133</v>
      </c>
      <c r="H159" s="217">
        <v>100</v>
      </c>
      <c r="I159" s="218"/>
      <c r="J159" s="219">
        <f>ROUND(I159*H159,2)</f>
        <v>0</v>
      </c>
      <c r="K159" s="215" t="s">
        <v>256</v>
      </c>
      <c r="L159" s="45"/>
      <c r="M159" s="220" t="s">
        <v>19</v>
      </c>
      <c r="N159" s="221" t="s">
        <v>46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134</v>
      </c>
      <c r="AT159" s="224" t="s">
        <v>130</v>
      </c>
      <c r="AU159" s="224" t="s">
        <v>84</v>
      </c>
      <c r="AY159" s="18" t="s">
        <v>128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82</v>
      </c>
      <c r="BK159" s="225">
        <f>ROUND(I159*H159,2)</f>
        <v>0</v>
      </c>
      <c r="BL159" s="18" t="s">
        <v>134</v>
      </c>
      <c r="BM159" s="224" t="s">
        <v>257</v>
      </c>
    </row>
    <row r="160" s="2" customFormat="1">
      <c r="A160" s="39"/>
      <c r="B160" s="40"/>
      <c r="C160" s="41"/>
      <c r="D160" s="226" t="s">
        <v>136</v>
      </c>
      <c r="E160" s="41"/>
      <c r="F160" s="227" t="s">
        <v>258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136</v>
      </c>
      <c r="AU160" s="18" t="s">
        <v>84</v>
      </c>
    </row>
    <row r="161" s="2" customFormat="1" ht="21.75" customHeight="1">
      <c r="A161" s="39"/>
      <c r="B161" s="40"/>
      <c r="C161" s="213" t="s">
        <v>259</v>
      </c>
      <c r="D161" s="213" t="s">
        <v>130</v>
      </c>
      <c r="E161" s="214" t="s">
        <v>260</v>
      </c>
      <c r="F161" s="215" t="s">
        <v>261</v>
      </c>
      <c r="G161" s="216" t="s">
        <v>133</v>
      </c>
      <c r="H161" s="217">
        <v>100</v>
      </c>
      <c r="I161" s="218"/>
      <c r="J161" s="219">
        <f>ROUND(I161*H161,2)</f>
        <v>0</v>
      </c>
      <c r="K161" s="215" t="s">
        <v>256</v>
      </c>
      <c r="L161" s="45"/>
      <c r="M161" s="220" t="s">
        <v>19</v>
      </c>
      <c r="N161" s="221" t="s">
        <v>46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134</v>
      </c>
      <c r="AT161" s="224" t="s">
        <v>130</v>
      </c>
      <c r="AU161" s="224" t="s">
        <v>84</v>
      </c>
      <c r="AY161" s="18" t="s">
        <v>128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82</v>
      </c>
      <c r="BK161" s="225">
        <f>ROUND(I161*H161,2)</f>
        <v>0</v>
      </c>
      <c r="BL161" s="18" t="s">
        <v>134</v>
      </c>
      <c r="BM161" s="224" t="s">
        <v>262</v>
      </c>
    </row>
    <row r="162" s="2" customFormat="1">
      <c r="A162" s="39"/>
      <c r="B162" s="40"/>
      <c r="C162" s="41"/>
      <c r="D162" s="226" t="s">
        <v>136</v>
      </c>
      <c r="E162" s="41"/>
      <c r="F162" s="227" t="s">
        <v>263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136</v>
      </c>
      <c r="AU162" s="18" t="s">
        <v>84</v>
      </c>
    </row>
    <row r="163" s="2" customFormat="1" ht="16.5" customHeight="1">
      <c r="A163" s="39"/>
      <c r="B163" s="40"/>
      <c r="C163" s="213" t="s">
        <v>264</v>
      </c>
      <c r="D163" s="213" t="s">
        <v>130</v>
      </c>
      <c r="E163" s="214" t="s">
        <v>265</v>
      </c>
      <c r="F163" s="215" t="s">
        <v>266</v>
      </c>
      <c r="G163" s="216" t="s">
        <v>167</v>
      </c>
      <c r="H163" s="217">
        <v>32</v>
      </c>
      <c r="I163" s="218"/>
      <c r="J163" s="219">
        <f>ROUND(I163*H163,2)</f>
        <v>0</v>
      </c>
      <c r="K163" s="215" t="s">
        <v>158</v>
      </c>
      <c r="L163" s="45"/>
      <c r="M163" s="220" t="s">
        <v>19</v>
      </c>
      <c r="N163" s="221" t="s">
        <v>46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134</v>
      </c>
      <c r="AT163" s="224" t="s">
        <v>130</v>
      </c>
      <c r="AU163" s="224" t="s">
        <v>84</v>
      </c>
      <c r="AY163" s="18" t="s">
        <v>128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82</v>
      </c>
      <c r="BK163" s="225">
        <f>ROUND(I163*H163,2)</f>
        <v>0</v>
      </c>
      <c r="BL163" s="18" t="s">
        <v>134</v>
      </c>
      <c r="BM163" s="224" t="s">
        <v>267</v>
      </c>
    </row>
    <row r="164" s="2" customFormat="1">
      <c r="A164" s="39"/>
      <c r="B164" s="40"/>
      <c r="C164" s="41"/>
      <c r="D164" s="226" t="s">
        <v>136</v>
      </c>
      <c r="E164" s="41"/>
      <c r="F164" s="227" t="s">
        <v>268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136</v>
      </c>
      <c r="AU164" s="18" t="s">
        <v>84</v>
      </c>
    </row>
    <row r="165" s="13" customFormat="1">
      <c r="A165" s="13"/>
      <c r="B165" s="231"/>
      <c r="C165" s="232"/>
      <c r="D165" s="226" t="s">
        <v>137</v>
      </c>
      <c r="E165" s="233" t="s">
        <v>19</v>
      </c>
      <c r="F165" s="234" t="s">
        <v>269</v>
      </c>
      <c r="G165" s="232"/>
      <c r="H165" s="235">
        <v>32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137</v>
      </c>
      <c r="AU165" s="241" t="s">
        <v>84</v>
      </c>
      <c r="AV165" s="13" t="s">
        <v>84</v>
      </c>
      <c r="AW165" s="13" t="s">
        <v>37</v>
      </c>
      <c r="AX165" s="13" t="s">
        <v>82</v>
      </c>
      <c r="AY165" s="241" t="s">
        <v>128</v>
      </c>
    </row>
    <row r="166" s="2" customFormat="1" ht="16.5" customHeight="1">
      <c r="A166" s="39"/>
      <c r="B166" s="40"/>
      <c r="C166" s="213" t="s">
        <v>270</v>
      </c>
      <c r="D166" s="213" t="s">
        <v>130</v>
      </c>
      <c r="E166" s="214" t="s">
        <v>271</v>
      </c>
      <c r="F166" s="215" t="s">
        <v>272</v>
      </c>
      <c r="G166" s="216" t="s">
        <v>167</v>
      </c>
      <c r="H166" s="217">
        <v>79.359999999999999</v>
      </c>
      <c r="I166" s="218"/>
      <c r="J166" s="219">
        <f>ROUND(I166*H166,2)</f>
        <v>0</v>
      </c>
      <c r="K166" s="215" t="s">
        <v>158</v>
      </c>
      <c r="L166" s="45"/>
      <c r="M166" s="220" t="s">
        <v>19</v>
      </c>
      <c r="N166" s="221" t="s">
        <v>46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134</v>
      </c>
      <c r="AT166" s="224" t="s">
        <v>130</v>
      </c>
      <c r="AU166" s="224" t="s">
        <v>84</v>
      </c>
      <c r="AY166" s="18" t="s">
        <v>128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82</v>
      </c>
      <c r="BK166" s="225">
        <f>ROUND(I166*H166,2)</f>
        <v>0</v>
      </c>
      <c r="BL166" s="18" t="s">
        <v>134</v>
      </c>
      <c r="BM166" s="224" t="s">
        <v>273</v>
      </c>
    </row>
    <row r="167" s="2" customFormat="1">
      <c r="A167" s="39"/>
      <c r="B167" s="40"/>
      <c r="C167" s="41"/>
      <c r="D167" s="226" t="s">
        <v>136</v>
      </c>
      <c r="E167" s="41"/>
      <c r="F167" s="227" t="s">
        <v>274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136</v>
      </c>
      <c r="AU167" s="18" t="s">
        <v>84</v>
      </c>
    </row>
    <row r="168" s="13" customFormat="1">
      <c r="A168" s="13"/>
      <c r="B168" s="231"/>
      <c r="C168" s="232"/>
      <c r="D168" s="226" t="s">
        <v>137</v>
      </c>
      <c r="E168" s="233" t="s">
        <v>19</v>
      </c>
      <c r="F168" s="234" t="s">
        <v>275</v>
      </c>
      <c r="G168" s="232"/>
      <c r="H168" s="235">
        <v>79.359999999999999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137</v>
      </c>
      <c r="AU168" s="241" t="s">
        <v>84</v>
      </c>
      <c r="AV168" s="13" t="s">
        <v>84</v>
      </c>
      <c r="AW168" s="13" t="s">
        <v>37</v>
      </c>
      <c r="AX168" s="13" t="s">
        <v>82</v>
      </c>
      <c r="AY168" s="241" t="s">
        <v>128</v>
      </c>
    </row>
    <row r="169" s="2" customFormat="1" ht="16.5" customHeight="1">
      <c r="A169" s="39"/>
      <c r="B169" s="40"/>
      <c r="C169" s="213" t="s">
        <v>276</v>
      </c>
      <c r="D169" s="213" t="s">
        <v>130</v>
      </c>
      <c r="E169" s="214" t="s">
        <v>277</v>
      </c>
      <c r="F169" s="215" t="s">
        <v>278</v>
      </c>
      <c r="G169" s="216" t="s">
        <v>175</v>
      </c>
      <c r="H169" s="217">
        <v>0.111</v>
      </c>
      <c r="I169" s="218"/>
      <c r="J169" s="219">
        <f>ROUND(I169*H169,2)</f>
        <v>0</v>
      </c>
      <c r="K169" s="215" t="s">
        <v>158</v>
      </c>
      <c r="L169" s="45"/>
      <c r="M169" s="220" t="s">
        <v>19</v>
      </c>
      <c r="N169" s="221" t="s">
        <v>46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134</v>
      </c>
      <c r="AT169" s="224" t="s">
        <v>130</v>
      </c>
      <c r="AU169" s="224" t="s">
        <v>84</v>
      </c>
      <c r="AY169" s="18" t="s">
        <v>128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82</v>
      </c>
      <c r="BK169" s="225">
        <f>ROUND(I169*H169,2)</f>
        <v>0</v>
      </c>
      <c r="BL169" s="18" t="s">
        <v>134</v>
      </c>
      <c r="BM169" s="224" t="s">
        <v>279</v>
      </c>
    </row>
    <row r="170" s="2" customFormat="1">
      <c r="A170" s="39"/>
      <c r="B170" s="40"/>
      <c r="C170" s="41"/>
      <c r="D170" s="226" t="s">
        <v>136</v>
      </c>
      <c r="E170" s="41"/>
      <c r="F170" s="227" t="s">
        <v>280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136</v>
      </c>
      <c r="AU170" s="18" t="s">
        <v>84</v>
      </c>
    </row>
    <row r="171" s="2" customFormat="1" ht="16.5" customHeight="1">
      <c r="A171" s="39"/>
      <c r="B171" s="40"/>
      <c r="C171" s="243" t="s">
        <v>281</v>
      </c>
      <c r="D171" s="243" t="s">
        <v>172</v>
      </c>
      <c r="E171" s="244" t="s">
        <v>282</v>
      </c>
      <c r="F171" s="245" t="s">
        <v>283</v>
      </c>
      <c r="G171" s="246" t="s">
        <v>215</v>
      </c>
      <c r="H171" s="247">
        <v>84</v>
      </c>
      <c r="I171" s="248"/>
      <c r="J171" s="249">
        <f>ROUND(I171*H171,2)</f>
        <v>0</v>
      </c>
      <c r="K171" s="245" t="s">
        <v>158</v>
      </c>
      <c r="L171" s="250"/>
      <c r="M171" s="251" t="s">
        <v>19</v>
      </c>
      <c r="N171" s="252" t="s">
        <v>46</v>
      </c>
      <c r="O171" s="85"/>
      <c r="P171" s="222">
        <f>O171*H171</f>
        <v>0</v>
      </c>
      <c r="Q171" s="222">
        <v>0.00123</v>
      </c>
      <c r="R171" s="222">
        <f>Q171*H171</f>
        <v>0.10332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171</v>
      </c>
      <c r="AT171" s="224" t="s">
        <v>172</v>
      </c>
      <c r="AU171" s="224" t="s">
        <v>84</v>
      </c>
      <c r="AY171" s="18" t="s">
        <v>128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82</v>
      </c>
      <c r="BK171" s="225">
        <f>ROUND(I171*H171,2)</f>
        <v>0</v>
      </c>
      <c r="BL171" s="18" t="s">
        <v>134</v>
      </c>
      <c r="BM171" s="224" t="s">
        <v>284</v>
      </c>
    </row>
    <row r="172" s="2" customFormat="1">
      <c r="A172" s="39"/>
      <c r="B172" s="40"/>
      <c r="C172" s="41"/>
      <c r="D172" s="226" t="s">
        <v>136</v>
      </c>
      <c r="E172" s="41"/>
      <c r="F172" s="227" t="s">
        <v>283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136</v>
      </c>
      <c r="AU172" s="18" t="s">
        <v>84</v>
      </c>
    </row>
    <row r="173" s="13" customFormat="1">
      <c r="A173" s="13"/>
      <c r="B173" s="231"/>
      <c r="C173" s="232"/>
      <c r="D173" s="226" t="s">
        <v>137</v>
      </c>
      <c r="E173" s="233" t="s">
        <v>19</v>
      </c>
      <c r="F173" s="234" t="s">
        <v>285</v>
      </c>
      <c r="G173" s="232"/>
      <c r="H173" s="235">
        <v>84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137</v>
      </c>
      <c r="AU173" s="241" t="s">
        <v>84</v>
      </c>
      <c r="AV173" s="13" t="s">
        <v>84</v>
      </c>
      <c r="AW173" s="13" t="s">
        <v>37</v>
      </c>
      <c r="AX173" s="13" t="s">
        <v>82</v>
      </c>
      <c r="AY173" s="241" t="s">
        <v>128</v>
      </c>
    </row>
    <row r="174" s="2" customFormat="1" ht="16.5" customHeight="1">
      <c r="A174" s="39"/>
      <c r="B174" s="40"/>
      <c r="C174" s="243" t="s">
        <v>286</v>
      </c>
      <c r="D174" s="243" t="s">
        <v>172</v>
      </c>
      <c r="E174" s="244" t="s">
        <v>287</v>
      </c>
      <c r="F174" s="245" t="s">
        <v>288</v>
      </c>
      <c r="G174" s="246" t="s">
        <v>215</v>
      </c>
      <c r="H174" s="247">
        <v>42</v>
      </c>
      <c r="I174" s="248"/>
      <c r="J174" s="249">
        <f>ROUND(I174*H174,2)</f>
        <v>0</v>
      </c>
      <c r="K174" s="245" t="s">
        <v>158</v>
      </c>
      <c r="L174" s="250"/>
      <c r="M174" s="251" t="s">
        <v>19</v>
      </c>
      <c r="N174" s="252" t="s">
        <v>46</v>
      </c>
      <c r="O174" s="85"/>
      <c r="P174" s="222">
        <f>O174*H174</f>
        <v>0</v>
      </c>
      <c r="Q174" s="222">
        <v>0.00018000000000000001</v>
      </c>
      <c r="R174" s="222">
        <f>Q174*H174</f>
        <v>0.0075600000000000007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171</v>
      </c>
      <c r="AT174" s="224" t="s">
        <v>172</v>
      </c>
      <c r="AU174" s="224" t="s">
        <v>84</v>
      </c>
      <c r="AY174" s="18" t="s">
        <v>128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82</v>
      </c>
      <c r="BK174" s="225">
        <f>ROUND(I174*H174,2)</f>
        <v>0</v>
      </c>
      <c r="BL174" s="18" t="s">
        <v>134</v>
      </c>
      <c r="BM174" s="224" t="s">
        <v>289</v>
      </c>
    </row>
    <row r="175" s="2" customFormat="1">
      <c r="A175" s="39"/>
      <c r="B175" s="40"/>
      <c r="C175" s="41"/>
      <c r="D175" s="226" t="s">
        <v>136</v>
      </c>
      <c r="E175" s="41"/>
      <c r="F175" s="227" t="s">
        <v>288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136</v>
      </c>
      <c r="AU175" s="18" t="s">
        <v>84</v>
      </c>
    </row>
    <row r="176" s="12" customFormat="1" ht="25.92" customHeight="1">
      <c r="A176" s="12"/>
      <c r="B176" s="197"/>
      <c r="C176" s="198"/>
      <c r="D176" s="199" t="s">
        <v>74</v>
      </c>
      <c r="E176" s="200" t="s">
        <v>290</v>
      </c>
      <c r="F176" s="200" t="s">
        <v>291</v>
      </c>
      <c r="G176" s="198"/>
      <c r="H176" s="198"/>
      <c r="I176" s="201"/>
      <c r="J176" s="202">
        <f>BK176</f>
        <v>0</v>
      </c>
      <c r="K176" s="198"/>
      <c r="L176" s="203"/>
      <c r="M176" s="204"/>
      <c r="N176" s="205"/>
      <c r="O176" s="205"/>
      <c r="P176" s="206">
        <f>SUM(P177:P202)</f>
        <v>0</v>
      </c>
      <c r="Q176" s="205"/>
      <c r="R176" s="206">
        <f>SUM(R177:R202)</f>
        <v>0</v>
      </c>
      <c r="S176" s="205"/>
      <c r="T176" s="207">
        <f>SUM(T177:T202)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8" t="s">
        <v>134</v>
      </c>
      <c r="AT176" s="209" t="s">
        <v>74</v>
      </c>
      <c r="AU176" s="209" t="s">
        <v>75</v>
      </c>
      <c r="AY176" s="208" t="s">
        <v>128</v>
      </c>
      <c r="BK176" s="210">
        <f>SUM(BK177:BK202)</f>
        <v>0</v>
      </c>
    </row>
    <row r="177" s="2" customFormat="1" ht="16.5" customHeight="1">
      <c r="A177" s="39"/>
      <c r="B177" s="40"/>
      <c r="C177" s="243" t="s">
        <v>292</v>
      </c>
      <c r="D177" s="243" t="s">
        <v>172</v>
      </c>
      <c r="E177" s="244" t="s">
        <v>293</v>
      </c>
      <c r="F177" s="245" t="s">
        <v>294</v>
      </c>
      <c r="G177" s="246" t="s">
        <v>133</v>
      </c>
      <c r="H177" s="247">
        <v>5</v>
      </c>
      <c r="I177" s="248"/>
      <c r="J177" s="249">
        <f>ROUND(I177*H177,2)</f>
        <v>0</v>
      </c>
      <c r="K177" s="245" t="s">
        <v>158</v>
      </c>
      <c r="L177" s="250"/>
      <c r="M177" s="251" t="s">
        <v>19</v>
      </c>
      <c r="N177" s="252" t="s">
        <v>46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295</v>
      </c>
      <c r="AT177" s="224" t="s">
        <v>172</v>
      </c>
      <c r="AU177" s="224" t="s">
        <v>82</v>
      </c>
      <c r="AY177" s="18" t="s">
        <v>128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82</v>
      </c>
      <c r="BK177" s="225">
        <f>ROUND(I177*H177,2)</f>
        <v>0</v>
      </c>
      <c r="BL177" s="18" t="s">
        <v>295</v>
      </c>
      <c r="BM177" s="224" t="s">
        <v>296</v>
      </c>
    </row>
    <row r="178" s="2" customFormat="1">
      <c r="A178" s="39"/>
      <c r="B178" s="40"/>
      <c r="C178" s="41"/>
      <c r="D178" s="226" t="s">
        <v>136</v>
      </c>
      <c r="E178" s="41"/>
      <c r="F178" s="227" t="s">
        <v>294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136</v>
      </c>
      <c r="AU178" s="18" t="s">
        <v>82</v>
      </c>
    </row>
    <row r="179" s="2" customFormat="1" ht="16.5" customHeight="1">
      <c r="A179" s="39"/>
      <c r="B179" s="40"/>
      <c r="C179" s="213" t="s">
        <v>297</v>
      </c>
      <c r="D179" s="213" t="s">
        <v>130</v>
      </c>
      <c r="E179" s="214" t="s">
        <v>298</v>
      </c>
      <c r="F179" s="215" t="s">
        <v>299</v>
      </c>
      <c r="G179" s="216" t="s">
        <v>133</v>
      </c>
      <c r="H179" s="217">
        <v>5</v>
      </c>
      <c r="I179" s="218"/>
      <c r="J179" s="219">
        <f>ROUND(I179*H179,2)</f>
        <v>0</v>
      </c>
      <c r="K179" s="215" t="s">
        <v>19</v>
      </c>
      <c r="L179" s="45"/>
      <c r="M179" s="220" t="s">
        <v>19</v>
      </c>
      <c r="N179" s="221" t="s">
        <v>46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295</v>
      </c>
      <c r="AT179" s="224" t="s">
        <v>130</v>
      </c>
      <c r="AU179" s="224" t="s">
        <v>82</v>
      </c>
      <c r="AY179" s="18" t="s">
        <v>128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82</v>
      </c>
      <c r="BK179" s="225">
        <f>ROUND(I179*H179,2)</f>
        <v>0</v>
      </c>
      <c r="BL179" s="18" t="s">
        <v>295</v>
      </c>
      <c r="BM179" s="224" t="s">
        <v>300</v>
      </c>
    </row>
    <row r="180" s="2" customFormat="1">
      <c r="A180" s="39"/>
      <c r="B180" s="40"/>
      <c r="C180" s="41"/>
      <c r="D180" s="226" t="s">
        <v>136</v>
      </c>
      <c r="E180" s="41"/>
      <c r="F180" s="227" t="s">
        <v>299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136</v>
      </c>
      <c r="AU180" s="18" t="s">
        <v>82</v>
      </c>
    </row>
    <row r="181" s="2" customFormat="1" ht="24.15" customHeight="1">
      <c r="A181" s="39"/>
      <c r="B181" s="40"/>
      <c r="C181" s="213" t="s">
        <v>301</v>
      </c>
      <c r="D181" s="213" t="s">
        <v>130</v>
      </c>
      <c r="E181" s="214" t="s">
        <v>302</v>
      </c>
      <c r="F181" s="215" t="s">
        <v>303</v>
      </c>
      <c r="G181" s="216" t="s">
        <v>175</v>
      </c>
      <c r="H181" s="217">
        <v>104.096</v>
      </c>
      <c r="I181" s="218"/>
      <c r="J181" s="219">
        <f>ROUND(I181*H181,2)</f>
        <v>0</v>
      </c>
      <c r="K181" s="215" t="s">
        <v>158</v>
      </c>
      <c r="L181" s="45"/>
      <c r="M181" s="220" t="s">
        <v>19</v>
      </c>
      <c r="N181" s="221" t="s">
        <v>46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295</v>
      </c>
      <c r="AT181" s="224" t="s">
        <v>130</v>
      </c>
      <c r="AU181" s="224" t="s">
        <v>82</v>
      </c>
      <c r="AY181" s="18" t="s">
        <v>128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82</v>
      </c>
      <c r="BK181" s="225">
        <f>ROUND(I181*H181,2)</f>
        <v>0</v>
      </c>
      <c r="BL181" s="18" t="s">
        <v>295</v>
      </c>
      <c r="BM181" s="224" t="s">
        <v>304</v>
      </c>
    </row>
    <row r="182" s="2" customFormat="1">
      <c r="A182" s="39"/>
      <c r="B182" s="40"/>
      <c r="C182" s="41"/>
      <c r="D182" s="226" t="s">
        <v>136</v>
      </c>
      <c r="E182" s="41"/>
      <c r="F182" s="227" t="s">
        <v>305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136</v>
      </c>
      <c r="AU182" s="18" t="s">
        <v>82</v>
      </c>
    </row>
    <row r="183" s="2" customFormat="1">
      <c r="A183" s="39"/>
      <c r="B183" s="40"/>
      <c r="C183" s="41"/>
      <c r="D183" s="226" t="s">
        <v>161</v>
      </c>
      <c r="E183" s="41"/>
      <c r="F183" s="242" t="s">
        <v>306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161</v>
      </c>
      <c r="AU183" s="18" t="s">
        <v>82</v>
      </c>
    </row>
    <row r="184" s="14" customFormat="1">
      <c r="A184" s="14"/>
      <c r="B184" s="253"/>
      <c r="C184" s="254"/>
      <c r="D184" s="226" t="s">
        <v>137</v>
      </c>
      <c r="E184" s="255" t="s">
        <v>19</v>
      </c>
      <c r="F184" s="256" t="s">
        <v>307</v>
      </c>
      <c r="G184" s="254"/>
      <c r="H184" s="255" t="s">
        <v>19</v>
      </c>
      <c r="I184" s="257"/>
      <c r="J184" s="254"/>
      <c r="K184" s="254"/>
      <c r="L184" s="258"/>
      <c r="M184" s="259"/>
      <c r="N184" s="260"/>
      <c r="O184" s="260"/>
      <c r="P184" s="260"/>
      <c r="Q184" s="260"/>
      <c r="R184" s="260"/>
      <c r="S184" s="260"/>
      <c r="T184" s="26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2" t="s">
        <v>137</v>
      </c>
      <c r="AU184" s="262" t="s">
        <v>82</v>
      </c>
      <c r="AV184" s="14" t="s">
        <v>82</v>
      </c>
      <c r="AW184" s="14" t="s">
        <v>37</v>
      </c>
      <c r="AX184" s="14" t="s">
        <v>75</v>
      </c>
      <c r="AY184" s="262" t="s">
        <v>128</v>
      </c>
    </row>
    <row r="185" s="13" customFormat="1">
      <c r="A185" s="13"/>
      <c r="B185" s="231"/>
      <c r="C185" s="232"/>
      <c r="D185" s="226" t="s">
        <v>137</v>
      </c>
      <c r="E185" s="233" t="s">
        <v>19</v>
      </c>
      <c r="F185" s="234" t="s">
        <v>308</v>
      </c>
      <c r="G185" s="232"/>
      <c r="H185" s="235">
        <v>103.874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137</v>
      </c>
      <c r="AU185" s="241" t="s">
        <v>82</v>
      </c>
      <c r="AV185" s="13" t="s">
        <v>84</v>
      </c>
      <c r="AW185" s="13" t="s">
        <v>37</v>
      </c>
      <c r="AX185" s="13" t="s">
        <v>75</v>
      </c>
      <c r="AY185" s="241" t="s">
        <v>128</v>
      </c>
    </row>
    <row r="186" s="14" customFormat="1">
      <c r="A186" s="14"/>
      <c r="B186" s="253"/>
      <c r="C186" s="254"/>
      <c r="D186" s="226" t="s">
        <v>137</v>
      </c>
      <c r="E186" s="255" t="s">
        <v>19</v>
      </c>
      <c r="F186" s="256" t="s">
        <v>309</v>
      </c>
      <c r="G186" s="254"/>
      <c r="H186" s="255" t="s">
        <v>19</v>
      </c>
      <c r="I186" s="257"/>
      <c r="J186" s="254"/>
      <c r="K186" s="254"/>
      <c r="L186" s="258"/>
      <c r="M186" s="259"/>
      <c r="N186" s="260"/>
      <c r="O186" s="260"/>
      <c r="P186" s="260"/>
      <c r="Q186" s="260"/>
      <c r="R186" s="260"/>
      <c r="S186" s="260"/>
      <c r="T186" s="26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2" t="s">
        <v>137</v>
      </c>
      <c r="AU186" s="262" t="s">
        <v>82</v>
      </c>
      <c r="AV186" s="14" t="s">
        <v>82</v>
      </c>
      <c r="AW186" s="14" t="s">
        <v>37</v>
      </c>
      <c r="AX186" s="14" t="s">
        <v>75</v>
      </c>
      <c r="AY186" s="262" t="s">
        <v>128</v>
      </c>
    </row>
    <row r="187" s="14" customFormat="1">
      <c r="A187" s="14"/>
      <c r="B187" s="253"/>
      <c r="C187" s="254"/>
      <c r="D187" s="226" t="s">
        <v>137</v>
      </c>
      <c r="E187" s="255" t="s">
        <v>19</v>
      </c>
      <c r="F187" s="256" t="s">
        <v>310</v>
      </c>
      <c r="G187" s="254"/>
      <c r="H187" s="255" t="s">
        <v>19</v>
      </c>
      <c r="I187" s="257"/>
      <c r="J187" s="254"/>
      <c r="K187" s="254"/>
      <c r="L187" s="258"/>
      <c r="M187" s="259"/>
      <c r="N187" s="260"/>
      <c r="O187" s="260"/>
      <c r="P187" s="260"/>
      <c r="Q187" s="260"/>
      <c r="R187" s="260"/>
      <c r="S187" s="260"/>
      <c r="T187" s="26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2" t="s">
        <v>137</v>
      </c>
      <c r="AU187" s="262" t="s">
        <v>82</v>
      </c>
      <c r="AV187" s="14" t="s">
        <v>82</v>
      </c>
      <c r="AW187" s="14" t="s">
        <v>37</v>
      </c>
      <c r="AX187" s="14" t="s">
        <v>75</v>
      </c>
      <c r="AY187" s="262" t="s">
        <v>128</v>
      </c>
    </row>
    <row r="188" s="13" customFormat="1">
      <c r="A188" s="13"/>
      <c r="B188" s="231"/>
      <c r="C188" s="232"/>
      <c r="D188" s="226" t="s">
        <v>137</v>
      </c>
      <c r="E188" s="233" t="s">
        <v>19</v>
      </c>
      <c r="F188" s="234" t="s">
        <v>311</v>
      </c>
      <c r="G188" s="232"/>
      <c r="H188" s="235">
        <v>0.222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137</v>
      </c>
      <c r="AU188" s="241" t="s">
        <v>82</v>
      </c>
      <c r="AV188" s="13" t="s">
        <v>84</v>
      </c>
      <c r="AW188" s="13" t="s">
        <v>37</v>
      </c>
      <c r="AX188" s="13" t="s">
        <v>75</v>
      </c>
      <c r="AY188" s="241" t="s">
        <v>128</v>
      </c>
    </row>
    <row r="189" s="15" customFormat="1">
      <c r="A189" s="15"/>
      <c r="B189" s="263"/>
      <c r="C189" s="264"/>
      <c r="D189" s="226" t="s">
        <v>137</v>
      </c>
      <c r="E189" s="265" t="s">
        <v>19</v>
      </c>
      <c r="F189" s="266" t="s">
        <v>312</v>
      </c>
      <c r="G189" s="264"/>
      <c r="H189" s="267">
        <v>104.09599999999999</v>
      </c>
      <c r="I189" s="268"/>
      <c r="J189" s="264"/>
      <c r="K189" s="264"/>
      <c r="L189" s="269"/>
      <c r="M189" s="270"/>
      <c r="N189" s="271"/>
      <c r="O189" s="271"/>
      <c r="P189" s="271"/>
      <c r="Q189" s="271"/>
      <c r="R189" s="271"/>
      <c r="S189" s="271"/>
      <c r="T189" s="27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3" t="s">
        <v>137</v>
      </c>
      <c r="AU189" s="273" t="s">
        <v>82</v>
      </c>
      <c r="AV189" s="15" t="s">
        <v>134</v>
      </c>
      <c r="AW189" s="15" t="s">
        <v>37</v>
      </c>
      <c r="AX189" s="15" t="s">
        <v>82</v>
      </c>
      <c r="AY189" s="273" t="s">
        <v>128</v>
      </c>
    </row>
    <row r="190" s="2" customFormat="1" ht="16.5" customHeight="1">
      <c r="A190" s="39"/>
      <c r="B190" s="40"/>
      <c r="C190" s="213" t="s">
        <v>313</v>
      </c>
      <c r="D190" s="213" t="s">
        <v>130</v>
      </c>
      <c r="E190" s="214" t="s">
        <v>314</v>
      </c>
      <c r="F190" s="215" t="s">
        <v>315</v>
      </c>
      <c r="G190" s="216" t="s">
        <v>175</v>
      </c>
      <c r="H190" s="217">
        <v>35.200000000000003</v>
      </c>
      <c r="I190" s="218"/>
      <c r="J190" s="219">
        <f>ROUND(I190*H190,2)</f>
        <v>0</v>
      </c>
      <c r="K190" s="215" t="s">
        <v>158</v>
      </c>
      <c r="L190" s="45"/>
      <c r="M190" s="220" t="s">
        <v>19</v>
      </c>
      <c r="N190" s="221" t="s">
        <v>46</v>
      </c>
      <c r="O190" s="85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295</v>
      </c>
      <c r="AT190" s="224" t="s">
        <v>130</v>
      </c>
      <c r="AU190" s="224" t="s">
        <v>82</v>
      </c>
      <c r="AY190" s="18" t="s">
        <v>128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82</v>
      </c>
      <c r="BK190" s="225">
        <f>ROUND(I190*H190,2)</f>
        <v>0</v>
      </c>
      <c r="BL190" s="18" t="s">
        <v>295</v>
      </c>
      <c r="BM190" s="224" t="s">
        <v>316</v>
      </c>
    </row>
    <row r="191" s="2" customFormat="1">
      <c r="A191" s="39"/>
      <c r="B191" s="40"/>
      <c r="C191" s="41"/>
      <c r="D191" s="226" t="s">
        <v>136</v>
      </c>
      <c r="E191" s="41"/>
      <c r="F191" s="227" t="s">
        <v>317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136</v>
      </c>
      <c r="AU191" s="18" t="s">
        <v>82</v>
      </c>
    </row>
    <row r="192" s="2" customFormat="1" ht="16.5" customHeight="1">
      <c r="A192" s="39"/>
      <c r="B192" s="40"/>
      <c r="C192" s="213" t="s">
        <v>318</v>
      </c>
      <c r="D192" s="213" t="s">
        <v>130</v>
      </c>
      <c r="E192" s="214" t="s">
        <v>319</v>
      </c>
      <c r="F192" s="215" t="s">
        <v>320</v>
      </c>
      <c r="G192" s="216" t="s">
        <v>175</v>
      </c>
      <c r="H192" s="217">
        <v>104.096</v>
      </c>
      <c r="I192" s="218"/>
      <c r="J192" s="219">
        <f>ROUND(I192*H192,2)</f>
        <v>0</v>
      </c>
      <c r="K192" s="215" t="s">
        <v>158</v>
      </c>
      <c r="L192" s="45"/>
      <c r="M192" s="220" t="s">
        <v>19</v>
      </c>
      <c r="N192" s="221" t="s">
        <v>46</v>
      </c>
      <c r="O192" s="85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295</v>
      </c>
      <c r="AT192" s="224" t="s">
        <v>130</v>
      </c>
      <c r="AU192" s="224" t="s">
        <v>82</v>
      </c>
      <c r="AY192" s="18" t="s">
        <v>128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82</v>
      </c>
      <c r="BK192" s="225">
        <f>ROUND(I192*H192,2)</f>
        <v>0</v>
      </c>
      <c r="BL192" s="18" t="s">
        <v>295</v>
      </c>
      <c r="BM192" s="224" t="s">
        <v>321</v>
      </c>
    </row>
    <row r="193" s="2" customFormat="1">
      <c r="A193" s="39"/>
      <c r="B193" s="40"/>
      <c r="C193" s="41"/>
      <c r="D193" s="226" t="s">
        <v>136</v>
      </c>
      <c r="E193" s="41"/>
      <c r="F193" s="227" t="s">
        <v>322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136</v>
      </c>
      <c r="AU193" s="18" t="s">
        <v>82</v>
      </c>
    </row>
    <row r="194" s="14" customFormat="1">
      <c r="A194" s="14"/>
      <c r="B194" s="253"/>
      <c r="C194" s="254"/>
      <c r="D194" s="226" t="s">
        <v>137</v>
      </c>
      <c r="E194" s="255" t="s">
        <v>19</v>
      </c>
      <c r="F194" s="256" t="s">
        <v>323</v>
      </c>
      <c r="G194" s="254"/>
      <c r="H194" s="255" t="s">
        <v>19</v>
      </c>
      <c r="I194" s="257"/>
      <c r="J194" s="254"/>
      <c r="K194" s="254"/>
      <c r="L194" s="258"/>
      <c r="M194" s="259"/>
      <c r="N194" s="260"/>
      <c r="O194" s="260"/>
      <c r="P194" s="260"/>
      <c r="Q194" s="260"/>
      <c r="R194" s="260"/>
      <c r="S194" s="260"/>
      <c r="T194" s="26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2" t="s">
        <v>137</v>
      </c>
      <c r="AU194" s="262" t="s">
        <v>82</v>
      </c>
      <c r="AV194" s="14" t="s">
        <v>82</v>
      </c>
      <c r="AW194" s="14" t="s">
        <v>37</v>
      </c>
      <c r="AX194" s="14" t="s">
        <v>75</v>
      </c>
      <c r="AY194" s="262" t="s">
        <v>128</v>
      </c>
    </row>
    <row r="195" s="14" customFormat="1">
      <c r="A195" s="14"/>
      <c r="B195" s="253"/>
      <c r="C195" s="254"/>
      <c r="D195" s="226" t="s">
        <v>137</v>
      </c>
      <c r="E195" s="255" t="s">
        <v>19</v>
      </c>
      <c r="F195" s="256" t="s">
        <v>324</v>
      </c>
      <c r="G195" s="254"/>
      <c r="H195" s="255" t="s">
        <v>19</v>
      </c>
      <c r="I195" s="257"/>
      <c r="J195" s="254"/>
      <c r="K195" s="254"/>
      <c r="L195" s="258"/>
      <c r="M195" s="259"/>
      <c r="N195" s="260"/>
      <c r="O195" s="260"/>
      <c r="P195" s="260"/>
      <c r="Q195" s="260"/>
      <c r="R195" s="260"/>
      <c r="S195" s="260"/>
      <c r="T195" s="26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2" t="s">
        <v>137</v>
      </c>
      <c r="AU195" s="262" t="s">
        <v>82</v>
      </c>
      <c r="AV195" s="14" t="s">
        <v>82</v>
      </c>
      <c r="AW195" s="14" t="s">
        <v>37</v>
      </c>
      <c r="AX195" s="14" t="s">
        <v>75</v>
      </c>
      <c r="AY195" s="262" t="s">
        <v>128</v>
      </c>
    </row>
    <row r="196" s="13" customFormat="1">
      <c r="A196" s="13"/>
      <c r="B196" s="231"/>
      <c r="C196" s="232"/>
      <c r="D196" s="226" t="s">
        <v>137</v>
      </c>
      <c r="E196" s="233" t="s">
        <v>19</v>
      </c>
      <c r="F196" s="234" t="s">
        <v>325</v>
      </c>
      <c r="G196" s="232"/>
      <c r="H196" s="235">
        <v>103.874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137</v>
      </c>
      <c r="AU196" s="241" t="s">
        <v>82</v>
      </c>
      <c r="AV196" s="13" t="s">
        <v>84</v>
      </c>
      <c r="AW196" s="13" t="s">
        <v>37</v>
      </c>
      <c r="AX196" s="13" t="s">
        <v>75</v>
      </c>
      <c r="AY196" s="241" t="s">
        <v>128</v>
      </c>
    </row>
    <row r="197" s="14" customFormat="1">
      <c r="A197" s="14"/>
      <c r="B197" s="253"/>
      <c r="C197" s="254"/>
      <c r="D197" s="226" t="s">
        <v>137</v>
      </c>
      <c r="E197" s="255" t="s">
        <v>19</v>
      </c>
      <c r="F197" s="256" t="s">
        <v>326</v>
      </c>
      <c r="G197" s="254"/>
      <c r="H197" s="255" t="s">
        <v>19</v>
      </c>
      <c r="I197" s="257"/>
      <c r="J197" s="254"/>
      <c r="K197" s="254"/>
      <c r="L197" s="258"/>
      <c r="M197" s="259"/>
      <c r="N197" s="260"/>
      <c r="O197" s="260"/>
      <c r="P197" s="260"/>
      <c r="Q197" s="260"/>
      <c r="R197" s="260"/>
      <c r="S197" s="260"/>
      <c r="T197" s="26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2" t="s">
        <v>137</v>
      </c>
      <c r="AU197" s="262" t="s">
        <v>82</v>
      </c>
      <c r="AV197" s="14" t="s">
        <v>82</v>
      </c>
      <c r="AW197" s="14" t="s">
        <v>37</v>
      </c>
      <c r="AX197" s="14" t="s">
        <v>75</v>
      </c>
      <c r="AY197" s="262" t="s">
        <v>128</v>
      </c>
    </row>
    <row r="198" s="14" customFormat="1">
      <c r="A198" s="14"/>
      <c r="B198" s="253"/>
      <c r="C198" s="254"/>
      <c r="D198" s="226" t="s">
        <v>137</v>
      </c>
      <c r="E198" s="255" t="s">
        <v>19</v>
      </c>
      <c r="F198" s="256" t="s">
        <v>310</v>
      </c>
      <c r="G198" s="254"/>
      <c r="H198" s="255" t="s">
        <v>19</v>
      </c>
      <c r="I198" s="257"/>
      <c r="J198" s="254"/>
      <c r="K198" s="254"/>
      <c r="L198" s="258"/>
      <c r="M198" s="259"/>
      <c r="N198" s="260"/>
      <c r="O198" s="260"/>
      <c r="P198" s="260"/>
      <c r="Q198" s="260"/>
      <c r="R198" s="260"/>
      <c r="S198" s="260"/>
      <c r="T198" s="26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2" t="s">
        <v>137</v>
      </c>
      <c r="AU198" s="262" t="s">
        <v>82</v>
      </c>
      <c r="AV198" s="14" t="s">
        <v>82</v>
      </c>
      <c r="AW198" s="14" t="s">
        <v>37</v>
      </c>
      <c r="AX198" s="14" t="s">
        <v>75</v>
      </c>
      <c r="AY198" s="262" t="s">
        <v>128</v>
      </c>
    </row>
    <row r="199" s="13" customFormat="1">
      <c r="A199" s="13"/>
      <c r="B199" s="231"/>
      <c r="C199" s="232"/>
      <c r="D199" s="226" t="s">
        <v>137</v>
      </c>
      <c r="E199" s="233" t="s">
        <v>19</v>
      </c>
      <c r="F199" s="234" t="s">
        <v>311</v>
      </c>
      <c r="G199" s="232"/>
      <c r="H199" s="235">
        <v>0.222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137</v>
      </c>
      <c r="AU199" s="241" t="s">
        <v>82</v>
      </c>
      <c r="AV199" s="13" t="s">
        <v>84</v>
      </c>
      <c r="AW199" s="13" t="s">
        <v>37</v>
      </c>
      <c r="AX199" s="13" t="s">
        <v>75</v>
      </c>
      <c r="AY199" s="241" t="s">
        <v>128</v>
      </c>
    </row>
    <row r="200" s="15" customFormat="1">
      <c r="A200" s="15"/>
      <c r="B200" s="263"/>
      <c r="C200" s="264"/>
      <c r="D200" s="226" t="s">
        <v>137</v>
      </c>
      <c r="E200" s="265" t="s">
        <v>19</v>
      </c>
      <c r="F200" s="266" t="s">
        <v>312</v>
      </c>
      <c r="G200" s="264"/>
      <c r="H200" s="267">
        <v>104.09599999999999</v>
      </c>
      <c r="I200" s="268"/>
      <c r="J200" s="264"/>
      <c r="K200" s="264"/>
      <c r="L200" s="269"/>
      <c r="M200" s="270"/>
      <c r="N200" s="271"/>
      <c r="O200" s="271"/>
      <c r="P200" s="271"/>
      <c r="Q200" s="271"/>
      <c r="R200" s="271"/>
      <c r="S200" s="271"/>
      <c r="T200" s="272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3" t="s">
        <v>137</v>
      </c>
      <c r="AU200" s="273" t="s">
        <v>82</v>
      </c>
      <c r="AV200" s="15" t="s">
        <v>134</v>
      </c>
      <c r="AW200" s="15" t="s">
        <v>37</v>
      </c>
      <c r="AX200" s="15" t="s">
        <v>82</v>
      </c>
      <c r="AY200" s="273" t="s">
        <v>128</v>
      </c>
    </row>
    <row r="201" s="2" customFormat="1" ht="24.15" customHeight="1">
      <c r="A201" s="39"/>
      <c r="B201" s="40"/>
      <c r="C201" s="213" t="s">
        <v>327</v>
      </c>
      <c r="D201" s="213" t="s">
        <v>130</v>
      </c>
      <c r="E201" s="214" t="s">
        <v>328</v>
      </c>
      <c r="F201" s="215" t="s">
        <v>329</v>
      </c>
      <c r="G201" s="216" t="s">
        <v>330</v>
      </c>
      <c r="H201" s="217">
        <v>1</v>
      </c>
      <c r="I201" s="218"/>
      <c r="J201" s="219">
        <f>ROUND(I201*H201,2)</f>
        <v>0</v>
      </c>
      <c r="K201" s="215" t="s">
        <v>19</v>
      </c>
      <c r="L201" s="45"/>
      <c r="M201" s="220" t="s">
        <v>19</v>
      </c>
      <c r="N201" s="221" t="s">
        <v>46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295</v>
      </c>
      <c r="AT201" s="224" t="s">
        <v>130</v>
      </c>
      <c r="AU201" s="224" t="s">
        <v>82</v>
      </c>
      <c r="AY201" s="18" t="s">
        <v>128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82</v>
      </c>
      <c r="BK201" s="225">
        <f>ROUND(I201*H201,2)</f>
        <v>0</v>
      </c>
      <c r="BL201" s="18" t="s">
        <v>295</v>
      </c>
      <c r="BM201" s="224" t="s">
        <v>331</v>
      </c>
    </row>
    <row r="202" s="2" customFormat="1">
      <c r="A202" s="39"/>
      <c r="B202" s="40"/>
      <c r="C202" s="41"/>
      <c r="D202" s="226" t="s">
        <v>136</v>
      </c>
      <c r="E202" s="41"/>
      <c r="F202" s="227" t="s">
        <v>329</v>
      </c>
      <c r="G202" s="41"/>
      <c r="H202" s="41"/>
      <c r="I202" s="228"/>
      <c r="J202" s="41"/>
      <c r="K202" s="41"/>
      <c r="L202" s="45"/>
      <c r="M202" s="274"/>
      <c r="N202" s="275"/>
      <c r="O202" s="276"/>
      <c r="P202" s="276"/>
      <c r="Q202" s="276"/>
      <c r="R202" s="276"/>
      <c r="S202" s="276"/>
      <c r="T202" s="277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136</v>
      </c>
      <c r="AU202" s="18" t="s">
        <v>82</v>
      </c>
    </row>
    <row r="203" s="2" customFormat="1" ht="6.96" customHeight="1">
      <c r="A203" s="39"/>
      <c r="B203" s="60"/>
      <c r="C203" s="61"/>
      <c r="D203" s="61"/>
      <c r="E203" s="61"/>
      <c r="F203" s="61"/>
      <c r="G203" s="61"/>
      <c r="H203" s="61"/>
      <c r="I203" s="61"/>
      <c r="J203" s="61"/>
      <c r="K203" s="61"/>
      <c r="L203" s="45"/>
      <c r="M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</row>
  </sheetData>
  <sheetProtection sheet="1" autoFilter="0" formatColumns="0" formatRows="0" objects="1" scenarios="1" spinCount="100000" saltValue="owYXQk3gQd8LXbwI0DnmBhxnXAe+cEVMaHbQl9OirdNbDKNUsnA7ax7pgg7M1ExAr15VS8/S0uvquopdYM7tfQ==" hashValue="Ax0590I6fvURHBh2XWKXgXlJH8Iq5F2Z3Y7Cgg+t9jNudklrmzEC1dCRp7zaMFF9HSBhu80slZwhKJDcCNxibw==" algorithmName="SHA-512" password="CC35"/>
  <autoFilter ref="C88:K2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100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propustku v km 52,180 na trati Myjava - Veselí nad Moravou</v>
      </c>
      <c r="F7" s="143"/>
      <c r="G7" s="143"/>
      <c r="H7" s="143"/>
      <c r="L7" s="21"/>
    </row>
    <row r="8" s="1" customFormat="1" ht="12" customHeight="1">
      <c r="B8" s="21"/>
      <c r="D8" s="143" t="s">
        <v>101</v>
      </c>
      <c r="L8" s="21"/>
    </row>
    <row r="9" s="2" customFormat="1" ht="16.5" customHeight="1">
      <c r="A9" s="39"/>
      <c r="B9" s="45"/>
      <c r="C9" s="39"/>
      <c r="D9" s="39"/>
      <c r="E9" s="144" t="s">
        <v>332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332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30. 9. 2021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">
        <v>34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29</v>
      </c>
      <c r="J26" s="134" t="s">
        <v>36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59.25" customHeight="1">
      <c r="A29" s="148"/>
      <c r="B29" s="149"/>
      <c r="C29" s="148"/>
      <c r="D29" s="148"/>
      <c r="E29" s="150" t="s">
        <v>104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ROUND(J86,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ROUND((SUM(BE86:BE89)),  2)</f>
        <v>0</v>
      </c>
      <c r="G35" s="39"/>
      <c r="H35" s="39"/>
      <c r="I35" s="158">
        <v>0.20999999999999999</v>
      </c>
      <c r="J35" s="157">
        <f>ROUND(((SUM(BE86:BE89))*I35),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ROUND((SUM(BF86:BF89)),  2)</f>
        <v>0</v>
      </c>
      <c r="G36" s="39"/>
      <c r="H36" s="39"/>
      <c r="I36" s="158">
        <v>0.14999999999999999</v>
      </c>
      <c r="J36" s="157">
        <f>ROUND(((SUM(BF86:BF89))*I36),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ROUND((SUM(BG86:BG89)),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ROUND((SUM(BH86:BH89)),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ROUND((SUM(BI86:BI89)),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propustku v km 52,180 na trati Myjava - Veselí nad Moravou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332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VON - Vedlejší a ostatní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Velká nad Veličkou</v>
      </c>
      <c r="G56" s="41"/>
      <c r="H56" s="41"/>
      <c r="I56" s="33" t="s">
        <v>23</v>
      </c>
      <c r="J56" s="73" t="str">
        <f>IF(J14="","",J14)</f>
        <v>30. 9. 2021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Správa železnic, s. o.</v>
      </c>
      <c r="G58" s="41"/>
      <c r="H58" s="41"/>
      <c r="I58" s="33" t="s">
        <v>33</v>
      </c>
      <c r="J58" s="37" t="str">
        <f>E23</f>
        <v>F-PROJEKT-DOPRAVNÍ STAVBY s. r. 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40.0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F-PROJEKT-DOPRAVNÍ STAVBY s. r. 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106</v>
      </c>
      <c r="D61" s="172"/>
      <c r="E61" s="172"/>
      <c r="F61" s="172"/>
      <c r="G61" s="172"/>
      <c r="H61" s="172"/>
      <c r="I61" s="172"/>
      <c r="J61" s="173" t="s">
        <v>107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J86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108</v>
      </c>
    </row>
    <row r="64" s="9" customFormat="1" ht="24.96" customHeight="1">
      <c r="A64" s="9"/>
      <c r="B64" s="175"/>
      <c r="C64" s="176"/>
      <c r="D64" s="177" t="s">
        <v>333</v>
      </c>
      <c r="E64" s="178"/>
      <c r="F64" s="178"/>
      <c r="G64" s="178"/>
      <c r="H64" s="178"/>
      <c r="I64" s="178"/>
      <c r="J64" s="179">
        <f>J87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113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0" t="str">
        <f>E7</f>
        <v>Oprava propustku v km 52,180 na trati Myjava - Veselí nad Moravou</v>
      </c>
      <c r="F74" s="33"/>
      <c r="G74" s="33"/>
      <c r="H74" s="33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1" customFormat="1" ht="12" customHeight="1">
      <c r="B75" s="22"/>
      <c r="C75" s="33" t="s">
        <v>101</v>
      </c>
      <c r="D75" s="23"/>
      <c r="E75" s="23"/>
      <c r="F75" s="23"/>
      <c r="G75" s="23"/>
      <c r="H75" s="23"/>
      <c r="I75" s="23"/>
      <c r="J75" s="23"/>
      <c r="K75" s="23"/>
      <c r="L75" s="21"/>
    </row>
    <row r="76" s="2" customFormat="1" ht="16.5" customHeight="1">
      <c r="A76" s="39"/>
      <c r="B76" s="40"/>
      <c r="C76" s="41"/>
      <c r="D76" s="41"/>
      <c r="E76" s="170" t="s">
        <v>332</v>
      </c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103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E11</f>
        <v>VON - Vedlejší a ostatní náklady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F14</f>
        <v>Velká nad Veličkou</v>
      </c>
      <c r="G80" s="41"/>
      <c r="H80" s="41"/>
      <c r="I80" s="33" t="s">
        <v>23</v>
      </c>
      <c r="J80" s="73" t="str">
        <f>IF(J14="","",J14)</f>
        <v>30. 9. 2021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40.05" customHeight="1">
      <c r="A82" s="39"/>
      <c r="B82" s="40"/>
      <c r="C82" s="33" t="s">
        <v>25</v>
      </c>
      <c r="D82" s="41"/>
      <c r="E82" s="41"/>
      <c r="F82" s="28" t="str">
        <f>E17</f>
        <v>Správa železnic, s. o.</v>
      </c>
      <c r="G82" s="41"/>
      <c r="H82" s="41"/>
      <c r="I82" s="33" t="s">
        <v>33</v>
      </c>
      <c r="J82" s="37" t="str">
        <f>E23</f>
        <v>F-PROJEKT-DOPRAVNÍ STAVBY s. r. o.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40.05" customHeight="1">
      <c r="A83" s="39"/>
      <c r="B83" s="40"/>
      <c r="C83" s="33" t="s">
        <v>31</v>
      </c>
      <c r="D83" s="41"/>
      <c r="E83" s="41"/>
      <c r="F83" s="28" t="str">
        <f>IF(E20="","",E20)</f>
        <v>Vyplň údaj</v>
      </c>
      <c r="G83" s="41"/>
      <c r="H83" s="41"/>
      <c r="I83" s="33" t="s">
        <v>38</v>
      </c>
      <c r="J83" s="37" t="str">
        <f>E26</f>
        <v>F-PROJEKT-DOPRAVNÍ STAVBY s. r. o.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6"/>
      <c r="B85" s="187"/>
      <c r="C85" s="188" t="s">
        <v>114</v>
      </c>
      <c r="D85" s="189" t="s">
        <v>60</v>
      </c>
      <c r="E85" s="189" t="s">
        <v>56</v>
      </c>
      <c r="F85" s="189" t="s">
        <v>57</v>
      </c>
      <c r="G85" s="189" t="s">
        <v>115</v>
      </c>
      <c r="H85" s="189" t="s">
        <v>116</v>
      </c>
      <c r="I85" s="189" t="s">
        <v>117</v>
      </c>
      <c r="J85" s="189" t="s">
        <v>107</v>
      </c>
      <c r="K85" s="190" t="s">
        <v>118</v>
      </c>
      <c r="L85" s="191"/>
      <c r="M85" s="93" t="s">
        <v>19</v>
      </c>
      <c r="N85" s="94" t="s">
        <v>45</v>
      </c>
      <c r="O85" s="94" t="s">
        <v>119</v>
      </c>
      <c r="P85" s="94" t="s">
        <v>120</v>
      </c>
      <c r="Q85" s="94" t="s">
        <v>121</v>
      </c>
      <c r="R85" s="94" t="s">
        <v>122</v>
      </c>
      <c r="S85" s="94" t="s">
        <v>123</v>
      </c>
      <c r="T85" s="95" t="s">
        <v>124</v>
      </c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</row>
    <row r="86" s="2" customFormat="1" ht="22.8" customHeight="1">
      <c r="A86" s="39"/>
      <c r="B86" s="40"/>
      <c r="C86" s="100" t="s">
        <v>125</v>
      </c>
      <c r="D86" s="41"/>
      <c r="E86" s="41"/>
      <c r="F86" s="41"/>
      <c r="G86" s="41"/>
      <c r="H86" s="41"/>
      <c r="I86" s="41"/>
      <c r="J86" s="192">
        <f>BK86</f>
        <v>0</v>
      </c>
      <c r="K86" s="41"/>
      <c r="L86" s="45"/>
      <c r="M86" s="96"/>
      <c r="N86" s="193"/>
      <c r="O86" s="97"/>
      <c r="P86" s="194">
        <f>P87</f>
        <v>0</v>
      </c>
      <c r="Q86" s="97"/>
      <c r="R86" s="194">
        <f>R87</f>
        <v>0</v>
      </c>
      <c r="S86" s="97"/>
      <c r="T86" s="195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74</v>
      </c>
      <c r="AU86" s="18" t="s">
        <v>108</v>
      </c>
      <c r="BK86" s="196">
        <f>BK87</f>
        <v>0</v>
      </c>
    </row>
    <row r="87" s="12" customFormat="1" ht="25.92" customHeight="1">
      <c r="A87" s="12"/>
      <c r="B87" s="197"/>
      <c r="C87" s="198"/>
      <c r="D87" s="199" t="s">
        <v>74</v>
      </c>
      <c r="E87" s="200" t="s">
        <v>96</v>
      </c>
      <c r="F87" s="200" t="s">
        <v>97</v>
      </c>
      <c r="G87" s="198"/>
      <c r="H87" s="198"/>
      <c r="I87" s="201"/>
      <c r="J87" s="202">
        <f>BK87</f>
        <v>0</v>
      </c>
      <c r="K87" s="198"/>
      <c r="L87" s="203"/>
      <c r="M87" s="204"/>
      <c r="N87" s="205"/>
      <c r="O87" s="205"/>
      <c r="P87" s="206">
        <f>SUM(P88:P89)</f>
        <v>0</v>
      </c>
      <c r="Q87" s="205"/>
      <c r="R87" s="206">
        <f>SUM(R88:R89)</f>
        <v>0</v>
      </c>
      <c r="S87" s="205"/>
      <c r="T87" s="207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8" t="s">
        <v>149</v>
      </c>
      <c r="AT87" s="209" t="s">
        <v>74</v>
      </c>
      <c r="AU87" s="209" t="s">
        <v>75</v>
      </c>
      <c r="AY87" s="208" t="s">
        <v>128</v>
      </c>
      <c r="BK87" s="210">
        <f>SUM(BK88:BK89)</f>
        <v>0</v>
      </c>
    </row>
    <row r="88" s="2" customFormat="1" ht="21.75" customHeight="1">
      <c r="A88" s="39"/>
      <c r="B88" s="40"/>
      <c r="C88" s="213" t="s">
        <v>82</v>
      </c>
      <c r="D88" s="213" t="s">
        <v>130</v>
      </c>
      <c r="E88" s="214" t="s">
        <v>334</v>
      </c>
      <c r="F88" s="215" t="s">
        <v>335</v>
      </c>
      <c r="G88" s="216" t="s">
        <v>330</v>
      </c>
      <c r="H88" s="217">
        <v>1</v>
      </c>
      <c r="I88" s="218"/>
      <c r="J88" s="219">
        <f>ROUND(I88*H88,2)</f>
        <v>0</v>
      </c>
      <c r="K88" s="215" t="s">
        <v>336</v>
      </c>
      <c r="L88" s="45"/>
      <c r="M88" s="220" t="s">
        <v>19</v>
      </c>
      <c r="N88" s="221" t="s">
        <v>46</v>
      </c>
      <c r="O88" s="85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4" t="s">
        <v>134</v>
      </c>
      <c r="AT88" s="224" t="s">
        <v>130</v>
      </c>
      <c r="AU88" s="224" t="s">
        <v>82</v>
      </c>
      <c r="AY88" s="18" t="s">
        <v>128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8" t="s">
        <v>82</v>
      </c>
      <c r="BK88" s="225">
        <f>ROUND(I88*H88,2)</f>
        <v>0</v>
      </c>
      <c r="BL88" s="18" t="s">
        <v>134</v>
      </c>
      <c r="BM88" s="224" t="s">
        <v>337</v>
      </c>
    </row>
    <row r="89" s="2" customFormat="1">
      <c r="A89" s="39"/>
      <c r="B89" s="40"/>
      <c r="C89" s="41"/>
      <c r="D89" s="226" t="s">
        <v>136</v>
      </c>
      <c r="E89" s="41"/>
      <c r="F89" s="227" t="s">
        <v>338</v>
      </c>
      <c r="G89" s="41"/>
      <c r="H89" s="41"/>
      <c r="I89" s="228"/>
      <c r="J89" s="41"/>
      <c r="K89" s="41"/>
      <c r="L89" s="45"/>
      <c r="M89" s="274"/>
      <c r="N89" s="275"/>
      <c r="O89" s="276"/>
      <c r="P89" s="276"/>
      <c r="Q89" s="276"/>
      <c r="R89" s="276"/>
      <c r="S89" s="276"/>
      <c r="T89" s="277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136</v>
      </c>
      <c r="AU89" s="18" t="s">
        <v>82</v>
      </c>
    </row>
    <row r="90" s="2" customFormat="1" ht="6.96" customHeight="1">
      <c r="A90" s="39"/>
      <c r="B90" s="60"/>
      <c r="C90" s="61"/>
      <c r="D90" s="61"/>
      <c r="E90" s="61"/>
      <c r="F90" s="61"/>
      <c r="G90" s="61"/>
      <c r="H90" s="61"/>
      <c r="I90" s="61"/>
      <c r="J90" s="61"/>
      <c r="K90" s="61"/>
      <c r="L90" s="45"/>
      <c r="M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</sheetData>
  <sheetProtection sheet="1" autoFilter="0" formatColumns="0" formatRows="0" objects="1" scenarios="1" spinCount="100000" saltValue="Ws2ea3n1vMQOiwewfuSjk2TRot6C7ngqlsEJ8XUrpTHKagwqkuyHs/MlPRQVfkD2pdYeNHxBwX6DqcJHTabCHA==" hashValue="Hh1FnpeDZs8x1vOS/PCcofB965yGrmtOC/XJWSJWF2NE5kv04kqPbPmWbhvXrhUq5DdwABG+qsJPHAUcLyKI2A==" algorithmName="SHA-512" password="CC35"/>
  <autoFilter ref="C85:K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100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propustku v km 52,180 na trati Myjava - Veselí nad Moravou</v>
      </c>
      <c r="F7" s="143"/>
      <c r="G7" s="143"/>
      <c r="H7" s="143"/>
      <c r="L7" s="21"/>
    </row>
    <row r="8" s="1" customFormat="1" ht="12" customHeight="1">
      <c r="B8" s="21"/>
      <c r="D8" s="143" t="s">
        <v>101</v>
      </c>
      <c r="L8" s="21"/>
    </row>
    <row r="9" s="2" customFormat="1" ht="16.5" customHeight="1">
      <c r="A9" s="39"/>
      <c r="B9" s="45"/>
      <c r="C9" s="39"/>
      <c r="D9" s="39"/>
      <c r="E9" s="144" t="s">
        <v>339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339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30. 9. 2021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">
        <v>34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29</v>
      </c>
      <c r="J26" s="134" t="s">
        <v>36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59.25" customHeight="1">
      <c r="A29" s="148"/>
      <c r="B29" s="149"/>
      <c r="C29" s="148"/>
      <c r="D29" s="148"/>
      <c r="E29" s="150" t="s">
        <v>104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ROUND((SUM(BE96:BE357)),  2)</f>
        <v>0</v>
      </c>
      <c r="G35" s="39"/>
      <c r="H35" s="39"/>
      <c r="I35" s="158">
        <v>0.20999999999999999</v>
      </c>
      <c r="J35" s="157">
        <f>ROUND(((SUM(BE96:BE357))*I35),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ROUND((SUM(BF96:BF357)),  2)</f>
        <v>0</v>
      </c>
      <c r="G36" s="39"/>
      <c r="H36" s="39"/>
      <c r="I36" s="158">
        <v>0.14999999999999999</v>
      </c>
      <c r="J36" s="157">
        <f>ROUND(((SUM(BF96:BF357))*I36),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ROUND((SUM(BG96:BG357)),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ROUND((SUM(BH96:BH357)),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ROUND((SUM(BI96:BI357)),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propustku v km 52,180 na trati Myjava - Veselí nad Moravou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339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13.2 - Železniční propustek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Velká nad Veličkou</v>
      </c>
      <c r="G56" s="41"/>
      <c r="H56" s="41"/>
      <c r="I56" s="33" t="s">
        <v>23</v>
      </c>
      <c r="J56" s="73" t="str">
        <f>IF(J14="","",J14)</f>
        <v>30. 9. 2021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Správa železnic, s. o.</v>
      </c>
      <c r="G58" s="41"/>
      <c r="H58" s="41"/>
      <c r="I58" s="33" t="s">
        <v>33</v>
      </c>
      <c r="J58" s="37" t="str">
        <f>E23</f>
        <v>F-PROJEKT-DOPRAVNÍ STAVBY s. r. 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40.0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F-PROJEKT-DOPRAVNÍ STAVBY s. r. 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106</v>
      </c>
      <c r="D61" s="172"/>
      <c r="E61" s="172"/>
      <c r="F61" s="172"/>
      <c r="G61" s="172"/>
      <c r="H61" s="172"/>
      <c r="I61" s="172"/>
      <c r="J61" s="173" t="s">
        <v>107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108</v>
      </c>
    </row>
    <row r="64" s="9" customFormat="1" ht="24.96" customHeight="1">
      <c r="A64" s="9"/>
      <c r="B64" s="175"/>
      <c r="C64" s="176"/>
      <c r="D64" s="177" t="s">
        <v>109</v>
      </c>
      <c r="E64" s="178"/>
      <c r="F64" s="178"/>
      <c r="G64" s="178"/>
      <c r="H64" s="178"/>
      <c r="I64" s="178"/>
      <c r="J64" s="179">
        <f>J97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110</v>
      </c>
      <c r="E65" s="183"/>
      <c r="F65" s="183"/>
      <c r="G65" s="183"/>
      <c r="H65" s="183"/>
      <c r="I65" s="183"/>
      <c r="J65" s="184">
        <f>J98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340</v>
      </c>
      <c r="E66" s="183"/>
      <c r="F66" s="183"/>
      <c r="G66" s="183"/>
      <c r="H66" s="183"/>
      <c r="I66" s="183"/>
      <c r="J66" s="184">
        <f>J180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341</v>
      </c>
      <c r="E67" s="183"/>
      <c r="F67" s="183"/>
      <c r="G67" s="183"/>
      <c r="H67" s="183"/>
      <c r="I67" s="183"/>
      <c r="J67" s="184">
        <f>J209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342</v>
      </c>
      <c r="E68" s="183"/>
      <c r="F68" s="183"/>
      <c r="G68" s="183"/>
      <c r="H68" s="183"/>
      <c r="I68" s="183"/>
      <c r="J68" s="184">
        <f>J239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111</v>
      </c>
      <c r="E69" s="183"/>
      <c r="F69" s="183"/>
      <c r="G69" s="183"/>
      <c r="H69" s="183"/>
      <c r="I69" s="183"/>
      <c r="J69" s="184">
        <f>J261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343</v>
      </c>
      <c r="E70" s="183"/>
      <c r="F70" s="183"/>
      <c r="G70" s="183"/>
      <c r="H70" s="183"/>
      <c r="I70" s="183"/>
      <c r="J70" s="184">
        <f>J278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344</v>
      </c>
      <c r="E71" s="183"/>
      <c r="F71" s="183"/>
      <c r="G71" s="183"/>
      <c r="H71" s="183"/>
      <c r="I71" s="183"/>
      <c r="J71" s="184">
        <f>J299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345</v>
      </c>
      <c r="E72" s="183"/>
      <c r="F72" s="183"/>
      <c r="G72" s="183"/>
      <c r="H72" s="183"/>
      <c r="I72" s="183"/>
      <c r="J72" s="184">
        <f>J318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5"/>
      <c r="C73" s="176"/>
      <c r="D73" s="177" t="s">
        <v>346</v>
      </c>
      <c r="E73" s="178"/>
      <c r="F73" s="178"/>
      <c r="G73" s="178"/>
      <c r="H73" s="178"/>
      <c r="I73" s="178"/>
      <c r="J73" s="179">
        <f>J329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1"/>
      <c r="C74" s="126"/>
      <c r="D74" s="182" t="s">
        <v>347</v>
      </c>
      <c r="E74" s="183"/>
      <c r="F74" s="183"/>
      <c r="G74" s="183"/>
      <c r="H74" s="183"/>
      <c r="I74" s="183"/>
      <c r="J74" s="184">
        <f>J330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113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0" t="str">
        <f>E7</f>
        <v>Oprava propustku v km 52,180 na trati Myjava - Veselí nad Moravou</v>
      </c>
      <c r="F84" s="33"/>
      <c r="G84" s="33"/>
      <c r="H84" s="33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" customFormat="1" ht="12" customHeight="1">
      <c r="B85" s="22"/>
      <c r="C85" s="33" t="s">
        <v>101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170" t="s">
        <v>339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103</v>
      </c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E11</f>
        <v>SO 13.2 - Železniční propustek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F14</f>
        <v>Velká nad Veličkou</v>
      </c>
      <c r="G90" s="41"/>
      <c r="H90" s="41"/>
      <c r="I90" s="33" t="s">
        <v>23</v>
      </c>
      <c r="J90" s="73" t="str">
        <f>IF(J14="","",J14)</f>
        <v>30. 9. 2021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3" t="s">
        <v>25</v>
      </c>
      <c r="D92" s="41"/>
      <c r="E92" s="41"/>
      <c r="F92" s="28" t="str">
        <f>E17</f>
        <v>Správa železnic, s. o.</v>
      </c>
      <c r="G92" s="41"/>
      <c r="H92" s="41"/>
      <c r="I92" s="33" t="s">
        <v>33</v>
      </c>
      <c r="J92" s="37" t="str">
        <f>E23</f>
        <v>F-PROJEKT-DOPRAVNÍ STAVBY s. r. o.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3" t="s">
        <v>31</v>
      </c>
      <c r="D93" s="41"/>
      <c r="E93" s="41"/>
      <c r="F93" s="28" t="str">
        <f>IF(E20="","",E20)</f>
        <v>Vyplň údaj</v>
      </c>
      <c r="G93" s="41"/>
      <c r="H93" s="41"/>
      <c r="I93" s="33" t="s">
        <v>38</v>
      </c>
      <c r="J93" s="37" t="str">
        <f>E26</f>
        <v>F-PROJEKT-DOPRAVNÍ STAVBY s. r. o.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6"/>
      <c r="B95" s="187"/>
      <c r="C95" s="188" t="s">
        <v>114</v>
      </c>
      <c r="D95" s="189" t="s">
        <v>60</v>
      </c>
      <c r="E95" s="189" t="s">
        <v>56</v>
      </c>
      <c r="F95" s="189" t="s">
        <v>57</v>
      </c>
      <c r="G95" s="189" t="s">
        <v>115</v>
      </c>
      <c r="H95" s="189" t="s">
        <v>116</v>
      </c>
      <c r="I95" s="189" t="s">
        <v>117</v>
      </c>
      <c r="J95" s="189" t="s">
        <v>107</v>
      </c>
      <c r="K95" s="190" t="s">
        <v>118</v>
      </c>
      <c r="L95" s="191"/>
      <c r="M95" s="93" t="s">
        <v>19</v>
      </c>
      <c r="N95" s="94" t="s">
        <v>45</v>
      </c>
      <c r="O95" s="94" t="s">
        <v>119</v>
      </c>
      <c r="P95" s="94" t="s">
        <v>120</v>
      </c>
      <c r="Q95" s="94" t="s">
        <v>121</v>
      </c>
      <c r="R95" s="94" t="s">
        <v>122</v>
      </c>
      <c r="S95" s="94" t="s">
        <v>123</v>
      </c>
      <c r="T95" s="95" t="s">
        <v>124</v>
      </c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</row>
    <row r="96" s="2" customFormat="1" ht="22.8" customHeight="1">
      <c r="A96" s="39"/>
      <c r="B96" s="40"/>
      <c r="C96" s="100" t="s">
        <v>125</v>
      </c>
      <c r="D96" s="41"/>
      <c r="E96" s="41"/>
      <c r="F96" s="41"/>
      <c r="G96" s="41"/>
      <c r="H96" s="41"/>
      <c r="I96" s="41"/>
      <c r="J96" s="192">
        <f>BK96</f>
        <v>0</v>
      </c>
      <c r="K96" s="41"/>
      <c r="L96" s="45"/>
      <c r="M96" s="96"/>
      <c r="N96" s="193"/>
      <c r="O96" s="97"/>
      <c r="P96" s="194">
        <f>P97+P329</f>
        <v>0</v>
      </c>
      <c r="Q96" s="97"/>
      <c r="R96" s="194">
        <f>R97+R329</f>
        <v>217.34607987079997</v>
      </c>
      <c r="S96" s="97"/>
      <c r="T96" s="195">
        <f>T97+T329</f>
        <v>68.147400000000005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74</v>
      </c>
      <c r="AU96" s="18" t="s">
        <v>108</v>
      </c>
      <c r="BK96" s="196">
        <f>BK97+BK329</f>
        <v>0</v>
      </c>
    </row>
    <row r="97" s="12" customFormat="1" ht="25.92" customHeight="1">
      <c r="A97" s="12"/>
      <c r="B97" s="197"/>
      <c r="C97" s="198"/>
      <c r="D97" s="199" t="s">
        <v>74</v>
      </c>
      <c r="E97" s="200" t="s">
        <v>126</v>
      </c>
      <c r="F97" s="200" t="s">
        <v>127</v>
      </c>
      <c r="G97" s="198"/>
      <c r="H97" s="198"/>
      <c r="I97" s="201"/>
      <c r="J97" s="202">
        <f>BK97</f>
        <v>0</v>
      </c>
      <c r="K97" s="198"/>
      <c r="L97" s="203"/>
      <c r="M97" s="204"/>
      <c r="N97" s="205"/>
      <c r="O97" s="205"/>
      <c r="P97" s="206">
        <f>P98+P180+P209+P239+P261+P278+P299+P318</f>
        <v>0</v>
      </c>
      <c r="Q97" s="205"/>
      <c r="R97" s="206">
        <f>R98+R180+R209+R239+R261+R278+R299+R318</f>
        <v>217.28544927079997</v>
      </c>
      <c r="S97" s="205"/>
      <c r="T97" s="207">
        <f>T98+T180+T209+T239+T261+T278+T299+T318</f>
        <v>68.147400000000005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82</v>
      </c>
      <c r="AT97" s="209" t="s">
        <v>74</v>
      </c>
      <c r="AU97" s="209" t="s">
        <v>75</v>
      </c>
      <c r="AY97" s="208" t="s">
        <v>128</v>
      </c>
      <c r="BK97" s="210">
        <f>BK98+BK180+BK209+BK239+BK261+BK278+BK299+BK318</f>
        <v>0</v>
      </c>
    </row>
    <row r="98" s="12" customFormat="1" ht="22.8" customHeight="1">
      <c r="A98" s="12"/>
      <c r="B98" s="197"/>
      <c r="C98" s="198"/>
      <c r="D98" s="199" t="s">
        <v>74</v>
      </c>
      <c r="E98" s="211" t="s">
        <v>82</v>
      </c>
      <c r="F98" s="211" t="s">
        <v>129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SUM(P99:P179)</f>
        <v>0</v>
      </c>
      <c r="Q98" s="205"/>
      <c r="R98" s="206">
        <f>SUM(R99:R179)</f>
        <v>189.33124662559999</v>
      </c>
      <c r="S98" s="205"/>
      <c r="T98" s="207">
        <f>SUM(T99:T179)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82</v>
      </c>
      <c r="AT98" s="209" t="s">
        <v>74</v>
      </c>
      <c r="AU98" s="209" t="s">
        <v>82</v>
      </c>
      <c r="AY98" s="208" t="s">
        <v>128</v>
      </c>
      <c r="BK98" s="210">
        <f>SUM(BK99:BK179)</f>
        <v>0</v>
      </c>
    </row>
    <row r="99" s="2" customFormat="1" ht="16.5" customHeight="1">
      <c r="A99" s="39"/>
      <c r="B99" s="40"/>
      <c r="C99" s="213" t="s">
        <v>82</v>
      </c>
      <c r="D99" s="213" t="s">
        <v>130</v>
      </c>
      <c r="E99" s="214" t="s">
        <v>348</v>
      </c>
      <c r="F99" s="215" t="s">
        <v>349</v>
      </c>
      <c r="G99" s="216" t="s">
        <v>133</v>
      </c>
      <c r="H99" s="217">
        <v>16</v>
      </c>
      <c r="I99" s="218"/>
      <c r="J99" s="219">
        <f>ROUND(I99*H99,2)</f>
        <v>0</v>
      </c>
      <c r="K99" s="215" t="s">
        <v>350</v>
      </c>
      <c r="L99" s="45"/>
      <c r="M99" s="220" t="s">
        <v>19</v>
      </c>
      <c r="N99" s="221" t="s">
        <v>46</v>
      </c>
      <c r="O99" s="85"/>
      <c r="P99" s="222">
        <f>O99*H99</f>
        <v>0</v>
      </c>
      <c r="Q99" s="222">
        <v>0.0219291816</v>
      </c>
      <c r="R99" s="222">
        <f>Q99*H99</f>
        <v>0.3508669056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134</v>
      </c>
      <c r="AT99" s="224" t="s">
        <v>130</v>
      </c>
      <c r="AU99" s="224" t="s">
        <v>84</v>
      </c>
      <c r="AY99" s="18" t="s">
        <v>128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82</v>
      </c>
      <c r="BK99" s="225">
        <f>ROUND(I99*H99,2)</f>
        <v>0</v>
      </c>
      <c r="BL99" s="18" t="s">
        <v>134</v>
      </c>
      <c r="BM99" s="224" t="s">
        <v>351</v>
      </c>
    </row>
    <row r="100" s="2" customFormat="1">
      <c r="A100" s="39"/>
      <c r="B100" s="40"/>
      <c r="C100" s="41"/>
      <c r="D100" s="226" t="s">
        <v>136</v>
      </c>
      <c r="E100" s="41"/>
      <c r="F100" s="227" t="s">
        <v>352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136</v>
      </c>
      <c r="AU100" s="18" t="s">
        <v>84</v>
      </c>
    </row>
    <row r="101" s="2" customFormat="1">
      <c r="A101" s="39"/>
      <c r="B101" s="40"/>
      <c r="C101" s="41"/>
      <c r="D101" s="278" t="s">
        <v>353</v>
      </c>
      <c r="E101" s="41"/>
      <c r="F101" s="279" t="s">
        <v>354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353</v>
      </c>
      <c r="AU101" s="18" t="s">
        <v>84</v>
      </c>
    </row>
    <row r="102" s="14" customFormat="1">
      <c r="A102" s="14"/>
      <c r="B102" s="253"/>
      <c r="C102" s="254"/>
      <c r="D102" s="226" t="s">
        <v>137</v>
      </c>
      <c r="E102" s="255" t="s">
        <v>19</v>
      </c>
      <c r="F102" s="256" t="s">
        <v>355</v>
      </c>
      <c r="G102" s="254"/>
      <c r="H102" s="255" t="s">
        <v>19</v>
      </c>
      <c r="I102" s="257"/>
      <c r="J102" s="254"/>
      <c r="K102" s="254"/>
      <c r="L102" s="258"/>
      <c r="M102" s="259"/>
      <c r="N102" s="260"/>
      <c r="O102" s="260"/>
      <c r="P102" s="260"/>
      <c r="Q102" s="260"/>
      <c r="R102" s="260"/>
      <c r="S102" s="260"/>
      <c r="T102" s="26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62" t="s">
        <v>137</v>
      </c>
      <c r="AU102" s="262" t="s">
        <v>84</v>
      </c>
      <c r="AV102" s="14" t="s">
        <v>82</v>
      </c>
      <c r="AW102" s="14" t="s">
        <v>37</v>
      </c>
      <c r="AX102" s="14" t="s">
        <v>75</v>
      </c>
      <c r="AY102" s="262" t="s">
        <v>128</v>
      </c>
    </row>
    <row r="103" s="13" customFormat="1">
      <c r="A103" s="13"/>
      <c r="B103" s="231"/>
      <c r="C103" s="232"/>
      <c r="D103" s="226" t="s">
        <v>137</v>
      </c>
      <c r="E103" s="233" t="s">
        <v>19</v>
      </c>
      <c r="F103" s="234" t="s">
        <v>223</v>
      </c>
      <c r="G103" s="232"/>
      <c r="H103" s="235">
        <v>16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137</v>
      </c>
      <c r="AU103" s="241" t="s">
        <v>84</v>
      </c>
      <c r="AV103" s="13" t="s">
        <v>84</v>
      </c>
      <c r="AW103" s="13" t="s">
        <v>37</v>
      </c>
      <c r="AX103" s="13" t="s">
        <v>82</v>
      </c>
      <c r="AY103" s="241" t="s">
        <v>128</v>
      </c>
    </row>
    <row r="104" s="2" customFormat="1" ht="16.5" customHeight="1">
      <c r="A104" s="39"/>
      <c r="B104" s="40"/>
      <c r="C104" s="213" t="s">
        <v>84</v>
      </c>
      <c r="D104" s="213" t="s">
        <v>130</v>
      </c>
      <c r="E104" s="214" t="s">
        <v>356</v>
      </c>
      <c r="F104" s="215" t="s">
        <v>357</v>
      </c>
      <c r="G104" s="216" t="s">
        <v>358</v>
      </c>
      <c r="H104" s="217">
        <v>80</v>
      </c>
      <c r="I104" s="218"/>
      <c r="J104" s="219">
        <f>ROUND(I104*H104,2)</f>
        <v>0</v>
      </c>
      <c r="K104" s="215" t="s">
        <v>350</v>
      </c>
      <c r="L104" s="45"/>
      <c r="M104" s="220" t="s">
        <v>19</v>
      </c>
      <c r="N104" s="221" t="s">
        <v>46</v>
      </c>
      <c r="O104" s="85"/>
      <c r="P104" s="222">
        <f>O104*H104</f>
        <v>0</v>
      </c>
      <c r="Q104" s="222">
        <v>3.2634E-05</v>
      </c>
      <c r="R104" s="222">
        <f>Q104*H104</f>
        <v>0.00261072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134</v>
      </c>
      <c r="AT104" s="224" t="s">
        <v>130</v>
      </c>
      <c r="AU104" s="224" t="s">
        <v>84</v>
      </c>
      <c r="AY104" s="18" t="s">
        <v>128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82</v>
      </c>
      <c r="BK104" s="225">
        <f>ROUND(I104*H104,2)</f>
        <v>0</v>
      </c>
      <c r="BL104" s="18" t="s">
        <v>134</v>
      </c>
      <c r="BM104" s="224" t="s">
        <v>359</v>
      </c>
    </row>
    <row r="105" s="2" customFormat="1">
      <c r="A105" s="39"/>
      <c r="B105" s="40"/>
      <c r="C105" s="41"/>
      <c r="D105" s="226" t="s">
        <v>136</v>
      </c>
      <c r="E105" s="41"/>
      <c r="F105" s="227" t="s">
        <v>360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136</v>
      </c>
      <c r="AU105" s="18" t="s">
        <v>84</v>
      </c>
    </row>
    <row r="106" s="2" customFormat="1">
      <c r="A106" s="39"/>
      <c r="B106" s="40"/>
      <c r="C106" s="41"/>
      <c r="D106" s="278" t="s">
        <v>353</v>
      </c>
      <c r="E106" s="41"/>
      <c r="F106" s="279" t="s">
        <v>361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353</v>
      </c>
      <c r="AU106" s="18" t="s">
        <v>84</v>
      </c>
    </row>
    <row r="107" s="13" customFormat="1">
      <c r="A107" s="13"/>
      <c r="B107" s="231"/>
      <c r="C107" s="232"/>
      <c r="D107" s="226" t="s">
        <v>137</v>
      </c>
      <c r="E107" s="233" t="s">
        <v>19</v>
      </c>
      <c r="F107" s="234" t="s">
        <v>362</v>
      </c>
      <c r="G107" s="232"/>
      <c r="H107" s="235">
        <v>80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137</v>
      </c>
      <c r="AU107" s="241" t="s">
        <v>84</v>
      </c>
      <c r="AV107" s="13" t="s">
        <v>84</v>
      </c>
      <c r="AW107" s="13" t="s">
        <v>37</v>
      </c>
      <c r="AX107" s="13" t="s">
        <v>82</v>
      </c>
      <c r="AY107" s="241" t="s">
        <v>128</v>
      </c>
    </row>
    <row r="108" s="2" customFormat="1" ht="16.5" customHeight="1">
      <c r="A108" s="39"/>
      <c r="B108" s="40"/>
      <c r="C108" s="213" t="s">
        <v>142</v>
      </c>
      <c r="D108" s="213" t="s">
        <v>130</v>
      </c>
      <c r="E108" s="214" t="s">
        <v>363</v>
      </c>
      <c r="F108" s="215" t="s">
        <v>364</v>
      </c>
      <c r="G108" s="216" t="s">
        <v>365</v>
      </c>
      <c r="H108" s="217">
        <v>20</v>
      </c>
      <c r="I108" s="218"/>
      <c r="J108" s="219">
        <f>ROUND(I108*H108,2)</f>
        <v>0</v>
      </c>
      <c r="K108" s="215" t="s">
        <v>350</v>
      </c>
      <c r="L108" s="45"/>
      <c r="M108" s="220" t="s">
        <v>19</v>
      </c>
      <c r="N108" s="221" t="s">
        <v>46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134</v>
      </c>
      <c r="AT108" s="224" t="s">
        <v>130</v>
      </c>
      <c r="AU108" s="224" t="s">
        <v>84</v>
      </c>
      <c r="AY108" s="18" t="s">
        <v>128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82</v>
      </c>
      <c r="BK108" s="225">
        <f>ROUND(I108*H108,2)</f>
        <v>0</v>
      </c>
      <c r="BL108" s="18" t="s">
        <v>134</v>
      </c>
      <c r="BM108" s="224" t="s">
        <v>366</v>
      </c>
    </row>
    <row r="109" s="2" customFormat="1">
      <c r="A109" s="39"/>
      <c r="B109" s="40"/>
      <c r="C109" s="41"/>
      <c r="D109" s="226" t="s">
        <v>136</v>
      </c>
      <c r="E109" s="41"/>
      <c r="F109" s="227" t="s">
        <v>367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136</v>
      </c>
      <c r="AU109" s="18" t="s">
        <v>84</v>
      </c>
    </row>
    <row r="110" s="2" customFormat="1">
      <c r="A110" s="39"/>
      <c r="B110" s="40"/>
      <c r="C110" s="41"/>
      <c r="D110" s="278" t="s">
        <v>353</v>
      </c>
      <c r="E110" s="41"/>
      <c r="F110" s="279" t="s">
        <v>368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353</v>
      </c>
      <c r="AU110" s="18" t="s">
        <v>84</v>
      </c>
    </row>
    <row r="111" s="2" customFormat="1" ht="16.5" customHeight="1">
      <c r="A111" s="39"/>
      <c r="B111" s="40"/>
      <c r="C111" s="213" t="s">
        <v>134</v>
      </c>
      <c r="D111" s="213" t="s">
        <v>130</v>
      </c>
      <c r="E111" s="214" t="s">
        <v>369</v>
      </c>
      <c r="F111" s="215" t="s">
        <v>370</v>
      </c>
      <c r="G111" s="216" t="s">
        <v>167</v>
      </c>
      <c r="H111" s="217">
        <v>117.7</v>
      </c>
      <c r="I111" s="218"/>
      <c r="J111" s="219">
        <f>ROUND(I111*H111,2)</f>
        <v>0</v>
      </c>
      <c r="K111" s="215" t="s">
        <v>350</v>
      </c>
      <c r="L111" s="45"/>
      <c r="M111" s="220" t="s">
        <v>19</v>
      </c>
      <c r="N111" s="221" t="s">
        <v>46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134</v>
      </c>
      <c r="AT111" s="224" t="s">
        <v>130</v>
      </c>
      <c r="AU111" s="224" t="s">
        <v>84</v>
      </c>
      <c r="AY111" s="18" t="s">
        <v>128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82</v>
      </c>
      <c r="BK111" s="225">
        <f>ROUND(I111*H111,2)</f>
        <v>0</v>
      </c>
      <c r="BL111" s="18" t="s">
        <v>134</v>
      </c>
      <c r="BM111" s="224" t="s">
        <v>371</v>
      </c>
    </row>
    <row r="112" s="2" customFormat="1">
      <c r="A112" s="39"/>
      <c r="B112" s="40"/>
      <c r="C112" s="41"/>
      <c r="D112" s="226" t="s">
        <v>136</v>
      </c>
      <c r="E112" s="41"/>
      <c r="F112" s="227" t="s">
        <v>372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136</v>
      </c>
      <c r="AU112" s="18" t="s">
        <v>84</v>
      </c>
    </row>
    <row r="113" s="2" customFormat="1">
      <c r="A113" s="39"/>
      <c r="B113" s="40"/>
      <c r="C113" s="41"/>
      <c r="D113" s="278" t="s">
        <v>353</v>
      </c>
      <c r="E113" s="41"/>
      <c r="F113" s="279" t="s">
        <v>373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353</v>
      </c>
      <c r="AU113" s="18" t="s">
        <v>84</v>
      </c>
    </row>
    <row r="114" s="14" customFormat="1">
      <c r="A114" s="14"/>
      <c r="B114" s="253"/>
      <c r="C114" s="254"/>
      <c r="D114" s="226" t="s">
        <v>137</v>
      </c>
      <c r="E114" s="255" t="s">
        <v>19</v>
      </c>
      <c r="F114" s="256" t="s">
        <v>374</v>
      </c>
      <c r="G114" s="254"/>
      <c r="H114" s="255" t="s">
        <v>19</v>
      </c>
      <c r="I114" s="257"/>
      <c r="J114" s="254"/>
      <c r="K114" s="254"/>
      <c r="L114" s="258"/>
      <c r="M114" s="259"/>
      <c r="N114" s="260"/>
      <c r="O114" s="260"/>
      <c r="P114" s="260"/>
      <c r="Q114" s="260"/>
      <c r="R114" s="260"/>
      <c r="S114" s="260"/>
      <c r="T114" s="26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2" t="s">
        <v>137</v>
      </c>
      <c r="AU114" s="262" t="s">
        <v>84</v>
      </c>
      <c r="AV114" s="14" t="s">
        <v>82</v>
      </c>
      <c r="AW114" s="14" t="s">
        <v>37</v>
      </c>
      <c r="AX114" s="14" t="s">
        <v>75</v>
      </c>
      <c r="AY114" s="262" t="s">
        <v>128</v>
      </c>
    </row>
    <row r="115" s="13" customFormat="1">
      <c r="A115" s="13"/>
      <c r="B115" s="231"/>
      <c r="C115" s="232"/>
      <c r="D115" s="226" t="s">
        <v>137</v>
      </c>
      <c r="E115" s="233" t="s">
        <v>19</v>
      </c>
      <c r="F115" s="234" t="s">
        <v>375</v>
      </c>
      <c r="G115" s="232"/>
      <c r="H115" s="235">
        <v>117.7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137</v>
      </c>
      <c r="AU115" s="241" t="s">
        <v>84</v>
      </c>
      <c r="AV115" s="13" t="s">
        <v>84</v>
      </c>
      <c r="AW115" s="13" t="s">
        <v>37</v>
      </c>
      <c r="AX115" s="13" t="s">
        <v>82</v>
      </c>
      <c r="AY115" s="241" t="s">
        <v>128</v>
      </c>
    </row>
    <row r="116" s="2" customFormat="1" ht="21.75" customHeight="1">
      <c r="A116" s="39"/>
      <c r="B116" s="40"/>
      <c r="C116" s="213" t="s">
        <v>149</v>
      </c>
      <c r="D116" s="213" t="s">
        <v>130</v>
      </c>
      <c r="E116" s="214" t="s">
        <v>376</v>
      </c>
      <c r="F116" s="215" t="s">
        <v>377</v>
      </c>
      <c r="G116" s="216" t="s">
        <v>187</v>
      </c>
      <c r="H116" s="217">
        <v>6.4000000000000004</v>
      </c>
      <c r="I116" s="218"/>
      <c r="J116" s="219">
        <f>ROUND(I116*H116,2)</f>
        <v>0</v>
      </c>
      <c r="K116" s="215" t="s">
        <v>350</v>
      </c>
      <c r="L116" s="45"/>
      <c r="M116" s="220" t="s">
        <v>19</v>
      </c>
      <c r="N116" s="221" t="s">
        <v>46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134</v>
      </c>
      <c r="AT116" s="224" t="s">
        <v>130</v>
      </c>
      <c r="AU116" s="224" t="s">
        <v>84</v>
      </c>
      <c r="AY116" s="18" t="s">
        <v>128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82</v>
      </c>
      <c r="BK116" s="225">
        <f>ROUND(I116*H116,2)</f>
        <v>0</v>
      </c>
      <c r="BL116" s="18" t="s">
        <v>134</v>
      </c>
      <c r="BM116" s="224" t="s">
        <v>378</v>
      </c>
    </row>
    <row r="117" s="2" customFormat="1">
      <c r="A117" s="39"/>
      <c r="B117" s="40"/>
      <c r="C117" s="41"/>
      <c r="D117" s="226" t="s">
        <v>136</v>
      </c>
      <c r="E117" s="41"/>
      <c r="F117" s="227" t="s">
        <v>379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136</v>
      </c>
      <c r="AU117" s="18" t="s">
        <v>84</v>
      </c>
    </row>
    <row r="118" s="2" customFormat="1">
      <c r="A118" s="39"/>
      <c r="B118" s="40"/>
      <c r="C118" s="41"/>
      <c r="D118" s="278" t="s">
        <v>353</v>
      </c>
      <c r="E118" s="41"/>
      <c r="F118" s="279" t="s">
        <v>380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353</v>
      </c>
      <c r="AU118" s="18" t="s">
        <v>84</v>
      </c>
    </row>
    <row r="119" s="14" customFormat="1">
      <c r="A119" s="14"/>
      <c r="B119" s="253"/>
      <c r="C119" s="254"/>
      <c r="D119" s="226" t="s">
        <v>137</v>
      </c>
      <c r="E119" s="255" t="s">
        <v>19</v>
      </c>
      <c r="F119" s="256" t="s">
        <v>381</v>
      </c>
      <c r="G119" s="254"/>
      <c r="H119" s="255" t="s">
        <v>19</v>
      </c>
      <c r="I119" s="257"/>
      <c r="J119" s="254"/>
      <c r="K119" s="254"/>
      <c r="L119" s="258"/>
      <c r="M119" s="259"/>
      <c r="N119" s="260"/>
      <c r="O119" s="260"/>
      <c r="P119" s="260"/>
      <c r="Q119" s="260"/>
      <c r="R119" s="260"/>
      <c r="S119" s="260"/>
      <c r="T119" s="26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2" t="s">
        <v>137</v>
      </c>
      <c r="AU119" s="262" t="s">
        <v>84</v>
      </c>
      <c r="AV119" s="14" t="s">
        <v>82</v>
      </c>
      <c r="AW119" s="14" t="s">
        <v>37</v>
      </c>
      <c r="AX119" s="14" t="s">
        <v>75</v>
      </c>
      <c r="AY119" s="262" t="s">
        <v>128</v>
      </c>
    </row>
    <row r="120" s="13" customFormat="1">
      <c r="A120" s="13"/>
      <c r="B120" s="231"/>
      <c r="C120" s="232"/>
      <c r="D120" s="226" t="s">
        <v>137</v>
      </c>
      <c r="E120" s="233" t="s">
        <v>19</v>
      </c>
      <c r="F120" s="234" t="s">
        <v>382</v>
      </c>
      <c r="G120" s="232"/>
      <c r="H120" s="235">
        <v>6.4000000000000004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137</v>
      </c>
      <c r="AU120" s="241" t="s">
        <v>84</v>
      </c>
      <c r="AV120" s="13" t="s">
        <v>84</v>
      </c>
      <c r="AW120" s="13" t="s">
        <v>37</v>
      </c>
      <c r="AX120" s="13" t="s">
        <v>82</v>
      </c>
      <c r="AY120" s="241" t="s">
        <v>128</v>
      </c>
    </row>
    <row r="121" s="2" customFormat="1" ht="16.5" customHeight="1">
      <c r="A121" s="39"/>
      <c r="B121" s="40"/>
      <c r="C121" s="213" t="s">
        <v>154</v>
      </c>
      <c r="D121" s="213" t="s">
        <v>130</v>
      </c>
      <c r="E121" s="214" t="s">
        <v>383</v>
      </c>
      <c r="F121" s="215" t="s">
        <v>384</v>
      </c>
      <c r="G121" s="216" t="s">
        <v>187</v>
      </c>
      <c r="H121" s="217">
        <v>102.48</v>
      </c>
      <c r="I121" s="218"/>
      <c r="J121" s="219">
        <f>ROUND(I121*H121,2)</f>
        <v>0</v>
      </c>
      <c r="K121" s="215" t="s">
        <v>350</v>
      </c>
      <c r="L121" s="45"/>
      <c r="M121" s="220" t="s">
        <v>19</v>
      </c>
      <c r="N121" s="221" t="s">
        <v>46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134</v>
      </c>
      <c r="AT121" s="224" t="s">
        <v>130</v>
      </c>
      <c r="AU121" s="224" t="s">
        <v>84</v>
      </c>
      <c r="AY121" s="18" t="s">
        <v>128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82</v>
      </c>
      <c r="BK121" s="225">
        <f>ROUND(I121*H121,2)</f>
        <v>0</v>
      </c>
      <c r="BL121" s="18" t="s">
        <v>134</v>
      </c>
      <c r="BM121" s="224" t="s">
        <v>385</v>
      </c>
    </row>
    <row r="122" s="2" customFormat="1">
      <c r="A122" s="39"/>
      <c r="B122" s="40"/>
      <c r="C122" s="41"/>
      <c r="D122" s="226" t="s">
        <v>136</v>
      </c>
      <c r="E122" s="41"/>
      <c r="F122" s="227" t="s">
        <v>386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136</v>
      </c>
      <c r="AU122" s="18" t="s">
        <v>84</v>
      </c>
    </row>
    <row r="123" s="2" customFormat="1">
      <c r="A123" s="39"/>
      <c r="B123" s="40"/>
      <c r="C123" s="41"/>
      <c r="D123" s="278" t="s">
        <v>353</v>
      </c>
      <c r="E123" s="41"/>
      <c r="F123" s="279" t="s">
        <v>387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353</v>
      </c>
      <c r="AU123" s="18" t="s">
        <v>84</v>
      </c>
    </row>
    <row r="124" s="14" customFormat="1">
      <c r="A124" s="14"/>
      <c r="B124" s="253"/>
      <c r="C124" s="254"/>
      <c r="D124" s="226" t="s">
        <v>137</v>
      </c>
      <c r="E124" s="255" t="s">
        <v>19</v>
      </c>
      <c r="F124" s="256" t="s">
        <v>388</v>
      </c>
      <c r="G124" s="254"/>
      <c r="H124" s="255" t="s">
        <v>19</v>
      </c>
      <c r="I124" s="257"/>
      <c r="J124" s="254"/>
      <c r="K124" s="254"/>
      <c r="L124" s="258"/>
      <c r="M124" s="259"/>
      <c r="N124" s="260"/>
      <c r="O124" s="260"/>
      <c r="P124" s="260"/>
      <c r="Q124" s="260"/>
      <c r="R124" s="260"/>
      <c r="S124" s="260"/>
      <c r="T124" s="26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62" t="s">
        <v>137</v>
      </c>
      <c r="AU124" s="262" t="s">
        <v>84</v>
      </c>
      <c r="AV124" s="14" t="s">
        <v>82</v>
      </c>
      <c r="AW124" s="14" t="s">
        <v>37</v>
      </c>
      <c r="AX124" s="14" t="s">
        <v>75</v>
      </c>
      <c r="AY124" s="262" t="s">
        <v>128</v>
      </c>
    </row>
    <row r="125" s="13" customFormat="1">
      <c r="A125" s="13"/>
      <c r="B125" s="231"/>
      <c r="C125" s="232"/>
      <c r="D125" s="226" t="s">
        <v>137</v>
      </c>
      <c r="E125" s="233" t="s">
        <v>19</v>
      </c>
      <c r="F125" s="234" t="s">
        <v>389</v>
      </c>
      <c r="G125" s="232"/>
      <c r="H125" s="235">
        <v>4.0599999999999996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137</v>
      </c>
      <c r="AU125" s="241" t="s">
        <v>84</v>
      </c>
      <c r="AV125" s="13" t="s">
        <v>84</v>
      </c>
      <c r="AW125" s="13" t="s">
        <v>37</v>
      </c>
      <c r="AX125" s="13" t="s">
        <v>75</v>
      </c>
      <c r="AY125" s="241" t="s">
        <v>128</v>
      </c>
    </row>
    <row r="126" s="14" customFormat="1">
      <c r="A126" s="14"/>
      <c r="B126" s="253"/>
      <c r="C126" s="254"/>
      <c r="D126" s="226" t="s">
        <v>137</v>
      </c>
      <c r="E126" s="255" t="s">
        <v>19</v>
      </c>
      <c r="F126" s="256" t="s">
        <v>390</v>
      </c>
      <c r="G126" s="254"/>
      <c r="H126" s="255" t="s">
        <v>19</v>
      </c>
      <c r="I126" s="257"/>
      <c r="J126" s="254"/>
      <c r="K126" s="254"/>
      <c r="L126" s="258"/>
      <c r="M126" s="259"/>
      <c r="N126" s="260"/>
      <c r="O126" s="260"/>
      <c r="P126" s="260"/>
      <c r="Q126" s="260"/>
      <c r="R126" s="260"/>
      <c r="S126" s="260"/>
      <c r="T126" s="26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2" t="s">
        <v>137</v>
      </c>
      <c r="AU126" s="262" t="s">
        <v>84</v>
      </c>
      <c r="AV126" s="14" t="s">
        <v>82</v>
      </c>
      <c r="AW126" s="14" t="s">
        <v>37</v>
      </c>
      <c r="AX126" s="14" t="s">
        <v>75</v>
      </c>
      <c r="AY126" s="262" t="s">
        <v>128</v>
      </c>
    </row>
    <row r="127" s="13" customFormat="1">
      <c r="A127" s="13"/>
      <c r="B127" s="231"/>
      <c r="C127" s="232"/>
      <c r="D127" s="226" t="s">
        <v>137</v>
      </c>
      <c r="E127" s="233" t="s">
        <v>19</v>
      </c>
      <c r="F127" s="234" t="s">
        <v>391</v>
      </c>
      <c r="G127" s="232"/>
      <c r="H127" s="235">
        <v>98.420000000000002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137</v>
      </c>
      <c r="AU127" s="241" t="s">
        <v>84</v>
      </c>
      <c r="AV127" s="13" t="s">
        <v>84</v>
      </c>
      <c r="AW127" s="13" t="s">
        <v>37</v>
      </c>
      <c r="AX127" s="13" t="s">
        <v>75</v>
      </c>
      <c r="AY127" s="241" t="s">
        <v>128</v>
      </c>
    </row>
    <row r="128" s="15" customFormat="1">
      <c r="A128" s="15"/>
      <c r="B128" s="263"/>
      <c r="C128" s="264"/>
      <c r="D128" s="226" t="s">
        <v>137</v>
      </c>
      <c r="E128" s="265" t="s">
        <v>19</v>
      </c>
      <c r="F128" s="266" t="s">
        <v>312</v>
      </c>
      <c r="G128" s="264"/>
      <c r="H128" s="267">
        <v>102.48</v>
      </c>
      <c r="I128" s="268"/>
      <c r="J128" s="264"/>
      <c r="K128" s="264"/>
      <c r="L128" s="269"/>
      <c r="M128" s="270"/>
      <c r="N128" s="271"/>
      <c r="O128" s="271"/>
      <c r="P128" s="271"/>
      <c r="Q128" s="271"/>
      <c r="R128" s="271"/>
      <c r="S128" s="271"/>
      <c r="T128" s="272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3" t="s">
        <v>137</v>
      </c>
      <c r="AU128" s="273" t="s">
        <v>84</v>
      </c>
      <c r="AV128" s="15" t="s">
        <v>134</v>
      </c>
      <c r="AW128" s="15" t="s">
        <v>37</v>
      </c>
      <c r="AX128" s="15" t="s">
        <v>82</v>
      </c>
      <c r="AY128" s="273" t="s">
        <v>128</v>
      </c>
    </row>
    <row r="129" s="2" customFormat="1" ht="21.75" customHeight="1">
      <c r="A129" s="39"/>
      <c r="B129" s="40"/>
      <c r="C129" s="213" t="s">
        <v>164</v>
      </c>
      <c r="D129" s="213" t="s">
        <v>130</v>
      </c>
      <c r="E129" s="214" t="s">
        <v>392</v>
      </c>
      <c r="F129" s="215" t="s">
        <v>393</v>
      </c>
      <c r="G129" s="216" t="s">
        <v>187</v>
      </c>
      <c r="H129" s="217">
        <v>17.655000000000001</v>
      </c>
      <c r="I129" s="218"/>
      <c r="J129" s="219">
        <f>ROUND(I129*H129,2)</f>
        <v>0</v>
      </c>
      <c r="K129" s="215" t="s">
        <v>350</v>
      </c>
      <c r="L129" s="45"/>
      <c r="M129" s="220" t="s">
        <v>19</v>
      </c>
      <c r="N129" s="221" t="s">
        <v>46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134</v>
      </c>
      <c r="AT129" s="224" t="s">
        <v>130</v>
      </c>
      <c r="AU129" s="224" t="s">
        <v>84</v>
      </c>
      <c r="AY129" s="18" t="s">
        <v>128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82</v>
      </c>
      <c r="BK129" s="225">
        <f>ROUND(I129*H129,2)</f>
        <v>0</v>
      </c>
      <c r="BL129" s="18" t="s">
        <v>134</v>
      </c>
      <c r="BM129" s="224" t="s">
        <v>394</v>
      </c>
    </row>
    <row r="130" s="2" customFormat="1">
      <c r="A130" s="39"/>
      <c r="B130" s="40"/>
      <c r="C130" s="41"/>
      <c r="D130" s="226" t="s">
        <v>136</v>
      </c>
      <c r="E130" s="41"/>
      <c r="F130" s="227" t="s">
        <v>395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136</v>
      </c>
      <c r="AU130" s="18" t="s">
        <v>84</v>
      </c>
    </row>
    <row r="131" s="2" customFormat="1">
      <c r="A131" s="39"/>
      <c r="B131" s="40"/>
      <c r="C131" s="41"/>
      <c r="D131" s="278" t="s">
        <v>353</v>
      </c>
      <c r="E131" s="41"/>
      <c r="F131" s="279" t="s">
        <v>396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353</v>
      </c>
      <c r="AU131" s="18" t="s">
        <v>84</v>
      </c>
    </row>
    <row r="132" s="13" customFormat="1">
      <c r="A132" s="13"/>
      <c r="B132" s="231"/>
      <c r="C132" s="232"/>
      <c r="D132" s="226" t="s">
        <v>137</v>
      </c>
      <c r="E132" s="232"/>
      <c r="F132" s="234" t="s">
        <v>397</v>
      </c>
      <c r="G132" s="232"/>
      <c r="H132" s="235">
        <v>17.655000000000001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137</v>
      </c>
      <c r="AU132" s="241" t="s">
        <v>84</v>
      </c>
      <c r="AV132" s="13" t="s">
        <v>84</v>
      </c>
      <c r="AW132" s="13" t="s">
        <v>4</v>
      </c>
      <c r="AX132" s="13" t="s">
        <v>82</v>
      </c>
      <c r="AY132" s="241" t="s">
        <v>128</v>
      </c>
    </row>
    <row r="133" s="2" customFormat="1" ht="21.75" customHeight="1">
      <c r="A133" s="39"/>
      <c r="B133" s="40"/>
      <c r="C133" s="213" t="s">
        <v>171</v>
      </c>
      <c r="D133" s="213" t="s">
        <v>130</v>
      </c>
      <c r="E133" s="214" t="s">
        <v>398</v>
      </c>
      <c r="F133" s="215" t="s">
        <v>399</v>
      </c>
      <c r="G133" s="216" t="s">
        <v>187</v>
      </c>
      <c r="H133" s="217">
        <v>108.88</v>
      </c>
      <c r="I133" s="218"/>
      <c r="J133" s="219">
        <f>ROUND(I133*H133,2)</f>
        <v>0</v>
      </c>
      <c r="K133" s="215" t="s">
        <v>350</v>
      </c>
      <c r="L133" s="45"/>
      <c r="M133" s="220" t="s">
        <v>19</v>
      </c>
      <c r="N133" s="221" t="s">
        <v>46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134</v>
      </c>
      <c r="AT133" s="224" t="s">
        <v>130</v>
      </c>
      <c r="AU133" s="224" t="s">
        <v>84</v>
      </c>
      <c r="AY133" s="18" t="s">
        <v>128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82</v>
      </c>
      <c r="BK133" s="225">
        <f>ROUND(I133*H133,2)</f>
        <v>0</v>
      </c>
      <c r="BL133" s="18" t="s">
        <v>134</v>
      </c>
      <c r="BM133" s="224" t="s">
        <v>400</v>
      </c>
    </row>
    <row r="134" s="2" customFormat="1">
      <c r="A134" s="39"/>
      <c r="B134" s="40"/>
      <c r="C134" s="41"/>
      <c r="D134" s="226" t="s">
        <v>136</v>
      </c>
      <c r="E134" s="41"/>
      <c r="F134" s="227" t="s">
        <v>401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136</v>
      </c>
      <c r="AU134" s="18" t="s">
        <v>84</v>
      </c>
    </row>
    <row r="135" s="2" customFormat="1">
      <c r="A135" s="39"/>
      <c r="B135" s="40"/>
      <c r="C135" s="41"/>
      <c r="D135" s="278" t="s">
        <v>353</v>
      </c>
      <c r="E135" s="41"/>
      <c r="F135" s="279" t="s">
        <v>402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353</v>
      </c>
      <c r="AU135" s="18" t="s">
        <v>84</v>
      </c>
    </row>
    <row r="136" s="14" customFormat="1">
      <c r="A136" s="14"/>
      <c r="B136" s="253"/>
      <c r="C136" s="254"/>
      <c r="D136" s="226" t="s">
        <v>137</v>
      </c>
      <c r="E136" s="255" t="s">
        <v>19</v>
      </c>
      <c r="F136" s="256" t="s">
        <v>403</v>
      </c>
      <c r="G136" s="254"/>
      <c r="H136" s="255" t="s">
        <v>19</v>
      </c>
      <c r="I136" s="257"/>
      <c r="J136" s="254"/>
      <c r="K136" s="254"/>
      <c r="L136" s="258"/>
      <c r="M136" s="259"/>
      <c r="N136" s="260"/>
      <c r="O136" s="260"/>
      <c r="P136" s="260"/>
      <c r="Q136" s="260"/>
      <c r="R136" s="260"/>
      <c r="S136" s="260"/>
      <c r="T136" s="26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2" t="s">
        <v>137</v>
      </c>
      <c r="AU136" s="262" t="s">
        <v>84</v>
      </c>
      <c r="AV136" s="14" t="s">
        <v>82</v>
      </c>
      <c r="AW136" s="14" t="s">
        <v>37</v>
      </c>
      <c r="AX136" s="14" t="s">
        <v>75</v>
      </c>
      <c r="AY136" s="262" t="s">
        <v>128</v>
      </c>
    </row>
    <row r="137" s="14" customFormat="1">
      <c r="A137" s="14"/>
      <c r="B137" s="253"/>
      <c r="C137" s="254"/>
      <c r="D137" s="226" t="s">
        <v>137</v>
      </c>
      <c r="E137" s="255" t="s">
        <v>19</v>
      </c>
      <c r="F137" s="256" t="s">
        <v>404</v>
      </c>
      <c r="G137" s="254"/>
      <c r="H137" s="255" t="s">
        <v>19</v>
      </c>
      <c r="I137" s="257"/>
      <c r="J137" s="254"/>
      <c r="K137" s="254"/>
      <c r="L137" s="258"/>
      <c r="M137" s="259"/>
      <c r="N137" s="260"/>
      <c r="O137" s="260"/>
      <c r="P137" s="260"/>
      <c r="Q137" s="260"/>
      <c r="R137" s="260"/>
      <c r="S137" s="260"/>
      <c r="T137" s="26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2" t="s">
        <v>137</v>
      </c>
      <c r="AU137" s="262" t="s">
        <v>84</v>
      </c>
      <c r="AV137" s="14" t="s">
        <v>82</v>
      </c>
      <c r="AW137" s="14" t="s">
        <v>37</v>
      </c>
      <c r="AX137" s="14" t="s">
        <v>75</v>
      </c>
      <c r="AY137" s="262" t="s">
        <v>128</v>
      </c>
    </row>
    <row r="138" s="13" customFormat="1">
      <c r="A138" s="13"/>
      <c r="B138" s="231"/>
      <c r="C138" s="232"/>
      <c r="D138" s="226" t="s">
        <v>137</v>
      </c>
      <c r="E138" s="233" t="s">
        <v>19</v>
      </c>
      <c r="F138" s="234" t="s">
        <v>405</v>
      </c>
      <c r="G138" s="232"/>
      <c r="H138" s="235">
        <v>6.4000000000000004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137</v>
      </c>
      <c r="AU138" s="241" t="s">
        <v>84</v>
      </c>
      <c r="AV138" s="13" t="s">
        <v>84</v>
      </c>
      <c r="AW138" s="13" t="s">
        <v>37</v>
      </c>
      <c r="AX138" s="13" t="s">
        <v>75</v>
      </c>
      <c r="AY138" s="241" t="s">
        <v>128</v>
      </c>
    </row>
    <row r="139" s="13" customFormat="1">
      <c r="A139" s="13"/>
      <c r="B139" s="231"/>
      <c r="C139" s="232"/>
      <c r="D139" s="226" t="s">
        <v>137</v>
      </c>
      <c r="E139" s="233" t="s">
        <v>19</v>
      </c>
      <c r="F139" s="234" t="s">
        <v>406</v>
      </c>
      <c r="G139" s="232"/>
      <c r="H139" s="235">
        <v>102.48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137</v>
      </c>
      <c r="AU139" s="241" t="s">
        <v>84</v>
      </c>
      <c r="AV139" s="13" t="s">
        <v>84</v>
      </c>
      <c r="AW139" s="13" t="s">
        <v>37</v>
      </c>
      <c r="AX139" s="13" t="s">
        <v>75</v>
      </c>
      <c r="AY139" s="241" t="s">
        <v>128</v>
      </c>
    </row>
    <row r="140" s="15" customFormat="1">
      <c r="A140" s="15"/>
      <c r="B140" s="263"/>
      <c r="C140" s="264"/>
      <c r="D140" s="226" t="s">
        <v>137</v>
      </c>
      <c r="E140" s="265" t="s">
        <v>19</v>
      </c>
      <c r="F140" s="266" t="s">
        <v>312</v>
      </c>
      <c r="G140" s="264"/>
      <c r="H140" s="267">
        <v>108.88000000000001</v>
      </c>
      <c r="I140" s="268"/>
      <c r="J140" s="264"/>
      <c r="K140" s="264"/>
      <c r="L140" s="269"/>
      <c r="M140" s="270"/>
      <c r="N140" s="271"/>
      <c r="O140" s="271"/>
      <c r="P140" s="271"/>
      <c r="Q140" s="271"/>
      <c r="R140" s="271"/>
      <c r="S140" s="271"/>
      <c r="T140" s="272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3" t="s">
        <v>137</v>
      </c>
      <c r="AU140" s="273" t="s">
        <v>84</v>
      </c>
      <c r="AV140" s="15" t="s">
        <v>134</v>
      </c>
      <c r="AW140" s="15" t="s">
        <v>37</v>
      </c>
      <c r="AX140" s="15" t="s">
        <v>82</v>
      </c>
      <c r="AY140" s="273" t="s">
        <v>128</v>
      </c>
    </row>
    <row r="141" s="2" customFormat="1" ht="24.15" customHeight="1">
      <c r="A141" s="39"/>
      <c r="B141" s="40"/>
      <c r="C141" s="213" t="s">
        <v>178</v>
      </c>
      <c r="D141" s="213" t="s">
        <v>130</v>
      </c>
      <c r="E141" s="214" t="s">
        <v>407</v>
      </c>
      <c r="F141" s="215" t="s">
        <v>408</v>
      </c>
      <c r="G141" s="216" t="s">
        <v>187</v>
      </c>
      <c r="H141" s="217">
        <v>544.39999999999998</v>
      </c>
      <c r="I141" s="218"/>
      <c r="J141" s="219">
        <f>ROUND(I141*H141,2)</f>
        <v>0</v>
      </c>
      <c r="K141" s="215" t="s">
        <v>350</v>
      </c>
      <c r="L141" s="45"/>
      <c r="M141" s="220" t="s">
        <v>19</v>
      </c>
      <c r="N141" s="221" t="s">
        <v>46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134</v>
      </c>
      <c r="AT141" s="224" t="s">
        <v>130</v>
      </c>
      <c r="AU141" s="224" t="s">
        <v>84</v>
      </c>
      <c r="AY141" s="18" t="s">
        <v>128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82</v>
      </c>
      <c r="BK141" s="225">
        <f>ROUND(I141*H141,2)</f>
        <v>0</v>
      </c>
      <c r="BL141" s="18" t="s">
        <v>134</v>
      </c>
      <c r="BM141" s="224" t="s">
        <v>409</v>
      </c>
    </row>
    <row r="142" s="2" customFormat="1">
      <c r="A142" s="39"/>
      <c r="B142" s="40"/>
      <c r="C142" s="41"/>
      <c r="D142" s="226" t="s">
        <v>136</v>
      </c>
      <c r="E142" s="41"/>
      <c r="F142" s="227" t="s">
        <v>410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136</v>
      </c>
      <c r="AU142" s="18" t="s">
        <v>84</v>
      </c>
    </row>
    <row r="143" s="2" customFormat="1">
      <c r="A143" s="39"/>
      <c r="B143" s="40"/>
      <c r="C143" s="41"/>
      <c r="D143" s="278" t="s">
        <v>353</v>
      </c>
      <c r="E143" s="41"/>
      <c r="F143" s="279" t="s">
        <v>411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353</v>
      </c>
      <c r="AU143" s="18" t="s">
        <v>84</v>
      </c>
    </row>
    <row r="144" s="13" customFormat="1">
      <c r="A144" s="13"/>
      <c r="B144" s="231"/>
      <c r="C144" s="232"/>
      <c r="D144" s="226" t="s">
        <v>137</v>
      </c>
      <c r="E144" s="232"/>
      <c r="F144" s="234" t="s">
        <v>412</v>
      </c>
      <c r="G144" s="232"/>
      <c r="H144" s="235">
        <v>544.39999999999998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137</v>
      </c>
      <c r="AU144" s="241" t="s">
        <v>84</v>
      </c>
      <c r="AV144" s="13" t="s">
        <v>84</v>
      </c>
      <c r="AW144" s="13" t="s">
        <v>4</v>
      </c>
      <c r="AX144" s="13" t="s">
        <v>82</v>
      </c>
      <c r="AY144" s="241" t="s">
        <v>128</v>
      </c>
    </row>
    <row r="145" s="2" customFormat="1" ht="16.5" customHeight="1">
      <c r="A145" s="39"/>
      <c r="B145" s="40"/>
      <c r="C145" s="213" t="s">
        <v>184</v>
      </c>
      <c r="D145" s="213" t="s">
        <v>130</v>
      </c>
      <c r="E145" s="214" t="s">
        <v>413</v>
      </c>
      <c r="F145" s="215" t="s">
        <v>414</v>
      </c>
      <c r="G145" s="216" t="s">
        <v>187</v>
      </c>
      <c r="H145" s="217">
        <v>17.655000000000001</v>
      </c>
      <c r="I145" s="218"/>
      <c r="J145" s="219">
        <f>ROUND(I145*H145,2)</f>
        <v>0</v>
      </c>
      <c r="K145" s="215" t="s">
        <v>350</v>
      </c>
      <c r="L145" s="45"/>
      <c r="M145" s="220" t="s">
        <v>19</v>
      </c>
      <c r="N145" s="221" t="s">
        <v>46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134</v>
      </c>
      <c r="AT145" s="224" t="s">
        <v>130</v>
      </c>
      <c r="AU145" s="224" t="s">
        <v>84</v>
      </c>
      <c r="AY145" s="18" t="s">
        <v>128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82</v>
      </c>
      <c r="BK145" s="225">
        <f>ROUND(I145*H145,2)</f>
        <v>0</v>
      </c>
      <c r="BL145" s="18" t="s">
        <v>134</v>
      </c>
      <c r="BM145" s="224" t="s">
        <v>415</v>
      </c>
    </row>
    <row r="146" s="2" customFormat="1">
      <c r="A146" s="39"/>
      <c r="B146" s="40"/>
      <c r="C146" s="41"/>
      <c r="D146" s="226" t="s">
        <v>136</v>
      </c>
      <c r="E146" s="41"/>
      <c r="F146" s="227" t="s">
        <v>416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136</v>
      </c>
      <c r="AU146" s="18" t="s">
        <v>84</v>
      </c>
    </row>
    <row r="147" s="2" customFormat="1">
      <c r="A147" s="39"/>
      <c r="B147" s="40"/>
      <c r="C147" s="41"/>
      <c r="D147" s="278" t="s">
        <v>353</v>
      </c>
      <c r="E147" s="41"/>
      <c r="F147" s="279" t="s">
        <v>417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353</v>
      </c>
      <c r="AU147" s="18" t="s">
        <v>84</v>
      </c>
    </row>
    <row r="148" s="13" customFormat="1">
      <c r="A148" s="13"/>
      <c r="B148" s="231"/>
      <c r="C148" s="232"/>
      <c r="D148" s="226" t="s">
        <v>137</v>
      </c>
      <c r="E148" s="232"/>
      <c r="F148" s="234" t="s">
        <v>397</v>
      </c>
      <c r="G148" s="232"/>
      <c r="H148" s="235">
        <v>17.655000000000001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137</v>
      </c>
      <c r="AU148" s="241" t="s">
        <v>84</v>
      </c>
      <c r="AV148" s="13" t="s">
        <v>84</v>
      </c>
      <c r="AW148" s="13" t="s">
        <v>4</v>
      </c>
      <c r="AX148" s="13" t="s">
        <v>82</v>
      </c>
      <c r="AY148" s="241" t="s">
        <v>128</v>
      </c>
    </row>
    <row r="149" s="2" customFormat="1" ht="16.5" customHeight="1">
      <c r="A149" s="39"/>
      <c r="B149" s="40"/>
      <c r="C149" s="213" t="s">
        <v>193</v>
      </c>
      <c r="D149" s="213" t="s">
        <v>130</v>
      </c>
      <c r="E149" s="214" t="s">
        <v>418</v>
      </c>
      <c r="F149" s="215" t="s">
        <v>419</v>
      </c>
      <c r="G149" s="216" t="s">
        <v>167</v>
      </c>
      <c r="H149" s="217">
        <v>117.7</v>
      </c>
      <c r="I149" s="218"/>
      <c r="J149" s="219">
        <f>ROUND(I149*H149,2)</f>
        <v>0</v>
      </c>
      <c r="K149" s="215" t="s">
        <v>350</v>
      </c>
      <c r="L149" s="45"/>
      <c r="M149" s="220" t="s">
        <v>19</v>
      </c>
      <c r="N149" s="221" t="s">
        <v>46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134</v>
      </c>
      <c r="AT149" s="224" t="s">
        <v>130</v>
      </c>
      <c r="AU149" s="224" t="s">
        <v>84</v>
      </c>
      <c r="AY149" s="18" t="s">
        <v>128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82</v>
      </c>
      <c r="BK149" s="225">
        <f>ROUND(I149*H149,2)</f>
        <v>0</v>
      </c>
      <c r="BL149" s="18" t="s">
        <v>134</v>
      </c>
      <c r="BM149" s="224" t="s">
        <v>420</v>
      </c>
    </row>
    <row r="150" s="2" customFormat="1">
      <c r="A150" s="39"/>
      <c r="B150" s="40"/>
      <c r="C150" s="41"/>
      <c r="D150" s="226" t="s">
        <v>136</v>
      </c>
      <c r="E150" s="41"/>
      <c r="F150" s="227" t="s">
        <v>421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136</v>
      </c>
      <c r="AU150" s="18" t="s">
        <v>84</v>
      </c>
    </row>
    <row r="151" s="2" customFormat="1">
      <c r="A151" s="39"/>
      <c r="B151" s="40"/>
      <c r="C151" s="41"/>
      <c r="D151" s="278" t="s">
        <v>353</v>
      </c>
      <c r="E151" s="41"/>
      <c r="F151" s="279" t="s">
        <v>422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353</v>
      </c>
      <c r="AU151" s="18" t="s">
        <v>84</v>
      </c>
    </row>
    <row r="152" s="13" customFormat="1">
      <c r="A152" s="13"/>
      <c r="B152" s="231"/>
      <c r="C152" s="232"/>
      <c r="D152" s="226" t="s">
        <v>137</v>
      </c>
      <c r="E152" s="233" t="s">
        <v>19</v>
      </c>
      <c r="F152" s="234" t="s">
        <v>375</v>
      </c>
      <c r="G152" s="232"/>
      <c r="H152" s="235">
        <v>117.7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137</v>
      </c>
      <c r="AU152" s="241" t="s">
        <v>84</v>
      </c>
      <c r="AV152" s="13" t="s">
        <v>84</v>
      </c>
      <c r="AW152" s="13" t="s">
        <v>37</v>
      </c>
      <c r="AX152" s="13" t="s">
        <v>82</v>
      </c>
      <c r="AY152" s="241" t="s">
        <v>128</v>
      </c>
    </row>
    <row r="153" s="2" customFormat="1" ht="16.5" customHeight="1">
      <c r="A153" s="39"/>
      <c r="B153" s="40"/>
      <c r="C153" s="213" t="s">
        <v>200</v>
      </c>
      <c r="D153" s="213" t="s">
        <v>130</v>
      </c>
      <c r="E153" s="214" t="s">
        <v>423</v>
      </c>
      <c r="F153" s="215" t="s">
        <v>424</v>
      </c>
      <c r="G153" s="216" t="s">
        <v>187</v>
      </c>
      <c r="H153" s="217">
        <v>10</v>
      </c>
      <c r="I153" s="218"/>
      <c r="J153" s="219">
        <f>ROUND(I153*H153,2)</f>
        <v>0</v>
      </c>
      <c r="K153" s="215" t="s">
        <v>350</v>
      </c>
      <c r="L153" s="45"/>
      <c r="M153" s="220" t="s">
        <v>19</v>
      </c>
      <c r="N153" s="221" t="s">
        <v>46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134</v>
      </c>
      <c r="AT153" s="224" t="s">
        <v>130</v>
      </c>
      <c r="AU153" s="224" t="s">
        <v>84</v>
      </c>
      <c r="AY153" s="18" t="s">
        <v>128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82</v>
      </c>
      <c r="BK153" s="225">
        <f>ROUND(I153*H153,2)</f>
        <v>0</v>
      </c>
      <c r="BL153" s="18" t="s">
        <v>134</v>
      </c>
      <c r="BM153" s="224" t="s">
        <v>425</v>
      </c>
    </row>
    <row r="154" s="2" customFormat="1">
      <c r="A154" s="39"/>
      <c r="B154" s="40"/>
      <c r="C154" s="41"/>
      <c r="D154" s="226" t="s">
        <v>136</v>
      </c>
      <c r="E154" s="41"/>
      <c r="F154" s="227" t="s">
        <v>426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136</v>
      </c>
      <c r="AU154" s="18" t="s">
        <v>84</v>
      </c>
    </row>
    <row r="155" s="2" customFormat="1">
      <c r="A155" s="39"/>
      <c r="B155" s="40"/>
      <c r="C155" s="41"/>
      <c r="D155" s="278" t="s">
        <v>353</v>
      </c>
      <c r="E155" s="41"/>
      <c r="F155" s="279" t="s">
        <v>427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353</v>
      </c>
      <c r="AU155" s="18" t="s">
        <v>84</v>
      </c>
    </row>
    <row r="156" s="14" customFormat="1">
      <c r="A156" s="14"/>
      <c r="B156" s="253"/>
      <c r="C156" s="254"/>
      <c r="D156" s="226" t="s">
        <v>137</v>
      </c>
      <c r="E156" s="255" t="s">
        <v>19</v>
      </c>
      <c r="F156" s="256" t="s">
        <v>428</v>
      </c>
      <c r="G156" s="254"/>
      <c r="H156" s="255" t="s">
        <v>19</v>
      </c>
      <c r="I156" s="257"/>
      <c r="J156" s="254"/>
      <c r="K156" s="254"/>
      <c r="L156" s="258"/>
      <c r="M156" s="259"/>
      <c r="N156" s="260"/>
      <c r="O156" s="260"/>
      <c r="P156" s="260"/>
      <c r="Q156" s="260"/>
      <c r="R156" s="260"/>
      <c r="S156" s="260"/>
      <c r="T156" s="26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2" t="s">
        <v>137</v>
      </c>
      <c r="AU156" s="262" t="s">
        <v>84</v>
      </c>
      <c r="AV156" s="14" t="s">
        <v>82</v>
      </c>
      <c r="AW156" s="14" t="s">
        <v>37</v>
      </c>
      <c r="AX156" s="14" t="s">
        <v>75</v>
      </c>
      <c r="AY156" s="262" t="s">
        <v>128</v>
      </c>
    </row>
    <row r="157" s="13" customFormat="1">
      <c r="A157" s="13"/>
      <c r="B157" s="231"/>
      <c r="C157" s="232"/>
      <c r="D157" s="226" t="s">
        <v>137</v>
      </c>
      <c r="E157" s="233" t="s">
        <v>19</v>
      </c>
      <c r="F157" s="234" t="s">
        <v>138</v>
      </c>
      <c r="G157" s="232"/>
      <c r="H157" s="235">
        <v>10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137</v>
      </c>
      <c r="AU157" s="241" t="s">
        <v>84</v>
      </c>
      <c r="AV157" s="13" t="s">
        <v>84</v>
      </c>
      <c r="AW157" s="13" t="s">
        <v>37</v>
      </c>
      <c r="AX157" s="13" t="s">
        <v>82</v>
      </c>
      <c r="AY157" s="241" t="s">
        <v>128</v>
      </c>
    </row>
    <row r="158" s="2" customFormat="1" ht="16.5" customHeight="1">
      <c r="A158" s="39"/>
      <c r="B158" s="40"/>
      <c r="C158" s="213" t="s">
        <v>207</v>
      </c>
      <c r="D158" s="213" t="s">
        <v>130</v>
      </c>
      <c r="E158" s="214" t="s">
        <v>429</v>
      </c>
      <c r="F158" s="215" t="s">
        <v>430</v>
      </c>
      <c r="G158" s="216" t="s">
        <v>175</v>
      </c>
      <c r="H158" s="217">
        <v>195.98400000000001</v>
      </c>
      <c r="I158" s="218"/>
      <c r="J158" s="219">
        <f>ROUND(I158*H158,2)</f>
        <v>0</v>
      </c>
      <c r="K158" s="215" t="s">
        <v>350</v>
      </c>
      <c r="L158" s="45"/>
      <c r="M158" s="220" t="s">
        <v>19</v>
      </c>
      <c r="N158" s="221" t="s">
        <v>46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134</v>
      </c>
      <c r="AT158" s="224" t="s">
        <v>130</v>
      </c>
      <c r="AU158" s="224" t="s">
        <v>84</v>
      </c>
      <c r="AY158" s="18" t="s">
        <v>128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82</v>
      </c>
      <c r="BK158" s="225">
        <f>ROUND(I158*H158,2)</f>
        <v>0</v>
      </c>
      <c r="BL158" s="18" t="s">
        <v>134</v>
      </c>
      <c r="BM158" s="224" t="s">
        <v>431</v>
      </c>
    </row>
    <row r="159" s="2" customFormat="1">
      <c r="A159" s="39"/>
      <c r="B159" s="40"/>
      <c r="C159" s="41"/>
      <c r="D159" s="226" t="s">
        <v>136</v>
      </c>
      <c r="E159" s="41"/>
      <c r="F159" s="227" t="s">
        <v>432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136</v>
      </c>
      <c r="AU159" s="18" t="s">
        <v>84</v>
      </c>
    </row>
    <row r="160" s="2" customFormat="1">
      <c r="A160" s="39"/>
      <c r="B160" s="40"/>
      <c r="C160" s="41"/>
      <c r="D160" s="278" t="s">
        <v>353</v>
      </c>
      <c r="E160" s="41"/>
      <c r="F160" s="279" t="s">
        <v>433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353</v>
      </c>
      <c r="AU160" s="18" t="s">
        <v>84</v>
      </c>
    </row>
    <row r="161" s="13" customFormat="1">
      <c r="A161" s="13"/>
      <c r="B161" s="231"/>
      <c r="C161" s="232"/>
      <c r="D161" s="226" t="s">
        <v>137</v>
      </c>
      <c r="E161" s="232"/>
      <c r="F161" s="234" t="s">
        <v>434</v>
      </c>
      <c r="G161" s="232"/>
      <c r="H161" s="235">
        <v>195.98400000000001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137</v>
      </c>
      <c r="AU161" s="241" t="s">
        <v>84</v>
      </c>
      <c r="AV161" s="13" t="s">
        <v>84</v>
      </c>
      <c r="AW161" s="13" t="s">
        <v>4</v>
      </c>
      <c r="AX161" s="13" t="s">
        <v>82</v>
      </c>
      <c r="AY161" s="241" t="s">
        <v>128</v>
      </c>
    </row>
    <row r="162" s="2" customFormat="1" ht="21.75" customHeight="1">
      <c r="A162" s="39"/>
      <c r="B162" s="40"/>
      <c r="C162" s="213" t="s">
        <v>212</v>
      </c>
      <c r="D162" s="213" t="s">
        <v>130</v>
      </c>
      <c r="E162" s="214" t="s">
        <v>435</v>
      </c>
      <c r="F162" s="215" t="s">
        <v>436</v>
      </c>
      <c r="G162" s="216" t="s">
        <v>187</v>
      </c>
      <c r="H162" s="217">
        <v>98.420000000000002</v>
      </c>
      <c r="I162" s="218"/>
      <c r="J162" s="219">
        <f>ROUND(I162*H162,2)</f>
        <v>0</v>
      </c>
      <c r="K162" s="215" t="s">
        <v>350</v>
      </c>
      <c r="L162" s="45"/>
      <c r="M162" s="220" t="s">
        <v>19</v>
      </c>
      <c r="N162" s="221" t="s">
        <v>46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134</v>
      </c>
      <c r="AT162" s="224" t="s">
        <v>130</v>
      </c>
      <c r="AU162" s="224" t="s">
        <v>84</v>
      </c>
      <c r="AY162" s="18" t="s">
        <v>128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82</v>
      </c>
      <c r="BK162" s="225">
        <f>ROUND(I162*H162,2)</f>
        <v>0</v>
      </c>
      <c r="BL162" s="18" t="s">
        <v>134</v>
      </c>
      <c r="BM162" s="224" t="s">
        <v>437</v>
      </c>
    </row>
    <row r="163" s="2" customFormat="1">
      <c r="A163" s="39"/>
      <c r="B163" s="40"/>
      <c r="C163" s="41"/>
      <c r="D163" s="226" t="s">
        <v>136</v>
      </c>
      <c r="E163" s="41"/>
      <c r="F163" s="227" t="s">
        <v>438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136</v>
      </c>
      <c r="AU163" s="18" t="s">
        <v>84</v>
      </c>
    </row>
    <row r="164" s="2" customFormat="1">
      <c r="A164" s="39"/>
      <c r="B164" s="40"/>
      <c r="C164" s="41"/>
      <c r="D164" s="278" t="s">
        <v>353</v>
      </c>
      <c r="E164" s="41"/>
      <c r="F164" s="279" t="s">
        <v>439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353</v>
      </c>
      <c r="AU164" s="18" t="s">
        <v>84</v>
      </c>
    </row>
    <row r="165" s="14" customFormat="1">
      <c r="A165" s="14"/>
      <c r="B165" s="253"/>
      <c r="C165" s="254"/>
      <c r="D165" s="226" t="s">
        <v>137</v>
      </c>
      <c r="E165" s="255" t="s">
        <v>19</v>
      </c>
      <c r="F165" s="256" t="s">
        <v>440</v>
      </c>
      <c r="G165" s="254"/>
      <c r="H165" s="255" t="s">
        <v>19</v>
      </c>
      <c r="I165" s="257"/>
      <c r="J165" s="254"/>
      <c r="K165" s="254"/>
      <c r="L165" s="258"/>
      <c r="M165" s="259"/>
      <c r="N165" s="260"/>
      <c r="O165" s="260"/>
      <c r="P165" s="260"/>
      <c r="Q165" s="260"/>
      <c r="R165" s="260"/>
      <c r="S165" s="260"/>
      <c r="T165" s="26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2" t="s">
        <v>137</v>
      </c>
      <c r="AU165" s="262" t="s">
        <v>84</v>
      </c>
      <c r="AV165" s="14" t="s">
        <v>82</v>
      </c>
      <c r="AW165" s="14" t="s">
        <v>37</v>
      </c>
      <c r="AX165" s="14" t="s">
        <v>75</v>
      </c>
      <c r="AY165" s="262" t="s">
        <v>128</v>
      </c>
    </row>
    <row r="166" s="13" customFormat="1">
      <c r="A166" s="13"/>
      <c r="B166" s="231"/>
      <c r="C166" s="232"/>
      <c r="D166" s="226" t="s">
        <v>137</v>
      </c>
      <c r="E166" s="233" t="s">
        <v>19</v>
      </c>
      <c r="F166" s="234" t="s">
        <v>391</v>
      </c>
      <c r="G166" s="232"/>
      <c r="H166" s="235">
        <v>98.420000000000002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137</v>
      </c>
      <c r="AU166" s="241" t="s">
        <v>84</v>
      </c>
      <c r="AV166" s="13" t="s">
        <v>84</v>
      </c>
      <c r="AW166" s="13" t="s">
        <v>37</v>
      </c>
      <c r="AX166" s="13" t="s">
        <v>82</v>
      </c>
      <c r="AY166" s="241" t="s">
        <v>128</v>
      </c>
    </row>
    <row r="167" s="2" customFormat="1" ht="16.5" customHeight="1">
      <c r="A167" s="39"/>
      <c r="B167" s="40"/>
      <c r="C167" s="243" t="s">
        <v>8</v>
      </c>
      <c r="D167" s="243" t="s">
        <v>172</v>
      </c>
      <c r="E167" s="244" t="s">
        <v>441</v>
      </c>
      <c r="F167" s="245" t="s">
        <v>442</v>
      </c>
      <c r="G167" s="246" t="s">
        <v>175</v>
      </c>
      <c r="H167" s="247">
        <v>188.96600000000001</v>
      </c>
      <c r="I167" s="248"/>
      <c r="J167" s="249">
        <f>ROUND(I167*H167,2)</f>
        <v>0</v>
      </c>
      <c r="K167" s="245" t="s">
        <v>350</v>
      </c>
      <c r="L167" s="250"/>
      <c r="M167" s="251" t="s">
        <v>19</v>
      </c>
      <c r="N167" s="252" t="s">
        <v>46</v>
      </c>
      <c r="O167" s="85"/>
      <c r="P167" s="222">
        <f>O167*H167</f>
        <v>0</v>
      </c>
      <c r="Q167" s="222">
        <v>1</v>
      </c>
      <c r="R167" s="222">
        <f>Q167*H167</f>
        <v>188.96600000000001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171</v>
      </c>
      <c r="AT167" s="224" t="s">
        <v>172</v>
      </c>
      <c r="AU167" s="224" t="s">
        <v>84</v>
      </c>
      <c r="AY167" s="18" t="s">
        <v>128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82</v>
      </c>
      <c r="BK167" s="225">
        <f>ROUND(I167*H167,2)</f>
        <v>0</v>
      </c>
      <c r="BL167" s="18" t="s">
        <v>134</v>
      </c>
      <c r="BM167" s="224" t="s">
        <v>443</v>
      </c>
    </row>
    <row r="168" s="2" customFormat="1">
      <c r="A168" s="39"/>
      <c r="B168" s="40"/>
      <c r="C168" s="41"/>
      <c r="D168" s="226" t="s">
        <v>136</v>
      </c>
      <c r="E168" s="41"/>
      <c r="F168" s="227" t="s">
        <v>442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136</v>
      </c>
      <c r="AU168" s="18" t="s">
        <v>84</v>
      </c>
    </row>
    <row r="169" s="13" customFormat="1">
      <c r="A169" s="13"/>
      <c r="B169" s="231"/>
      <c r="C169" s="232"/>
      <c r="D169" s="226" t="s">
        <v>137</v>
      </c>
      <c r="E169" s="232"/>
      <c r="F169" s="234" t="s">
        <v>444</v>
      </c>
      <c r="G169" s="232"/>
      <c r="H169" s="235">
        <v>188.96600000000001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137</v>
      </c>
      <c r="AU169" s="241" t="s">
        <v>84</v>
      </c>
      <c r="AV169" s="13" t="s">
        <v>84</v>
      </c>
      <c r="AW169" s="13" t="s">
        <v>4</v>
      </c>
      <c r="AX169" s="13" t="s">
        <v>82</v>
      </c>
      <c r="AY169" s="241" t="s">
        <v>128</v>
      </c>
    </row>
    <row r="170" s="2" customFormat="1" ht="16.5" customHeight="1">
      <c r="A170" s="39"/>
      <c r="B170" s="40"/>
      <c r="C170" s="213" t="s">
        <v>223</v>
      </c>
      <c r="D170" s="213" t="s">
        <v>130</v>
      </c>
      <c r="E170" s="214" t="s">
        <v>445</v>
      </c>
      <c r="F170" s="215" t="s">
        <v>446</v>
      </c>
      <c r="G170" s="216" t="s">
        <v>167</v>
      </c>
      <c r="H170" s="217">
        <v>117.7</v>
      </c>
      <c r="I170" s="218"/>
      <c r="J170" s="219">
        <f>ROUND(I170*H170,2)</f>
        <v>0</v>
      </c>
      <c r="K170" s="215" t="s">
        <v>350</v>
      </c>
      <c r="L170" s="45"/>
      <c r="M170" s="220" t="s">
        <v>19</v>
      </c>
      <c r="N170" s="221" t="s">
        <v>46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134</v>
      </c>
      <c r="AT170" s="224" t="s">
        <v>130</v>
      </c>
      <c r="AU170" s="224" t="s">
        <v>84</v>
      </c>
      <c r="AY170" s="18" t="s">
        <v>128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82</v>
      </c>
      <c r="BK170" s="225">
        <f>ROUND(I170*H170,2)</f>
        <v>0</v>
      </c>
      <c r="BL170" s="18" t="s">
        <v>134</v>
      </c>
      <c r="BM170" s="224" t="s">
        <v>447</v>
      </c>
    </row>
    <row r="171" s="2" customFormat="1">
      <c r="A171" s="39"/>
      <c r="B171" s="40"/>
      <c r="C171" s="41"/>
      <c r="D171" s="226" t="s">
        <v>136</v>
      </c>
      <c r="E171" s="41"/>
      <c r="F171" s="227" t="s">
        <v>448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136</v>
      </c>
      <c r="AU171" s="18" t="s">
        <v>84</v>
      </c>
    </row>
    <row r="172" s="2" customFormat="1">
      <c r="A172" s="39"/>
      <c r="B172" s="40"/>
      <c r="C172" s="41"/>
      <c r="D172" s="278" t="s">
        <v>353</v>
      </c>
      <c r="E172" s="41"/>
      <c r="F172" s="279" t="s">
        <v>449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353</v>
      </c>
      <c r="AU172" s="18" t="s">
        <v>84</v>
      </c>
    </row>
    <row r="173" s="13" customFormat="1">
      <c r="A173" s="13"/>
      <c r="B173" s="231"/>
      <c r="C173" s="232"/>
      <c r="D173" s="226" t="s">
        <v>137</v>
      </c>
      <c r="E173" s="233" t="s">
        <v>19</v>
      </c>
      <c r="F173" s="234" t="s">
        <v>450</v>
      </c>
      <c r="G173" s="232"/>
      <c r="H173" s="235">
        <v>117.7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137</v>
      </c>
      <c r="AU173" s="241" t="s">
        <v>84</v>
      </c>
      <c r="AV173" s="13" t="s">
        <v>84</v>
      </c>
      <c r="AW173" s="13" t="s">
        <v>37</v>
      </c>
      <c r="AX173" s="13" t="s">
        <v>82</v>
      </c>
      <c r="AY173" s="241" t="s">
        <v>128</v>
      </c>
    </row>
    <row r="174" s="2" customFormat="1" ht="16.5" customHeight="1">
      <c r="A174" s="39"/>
      <c r="B174" s="40"/>
      <c r="C174" s="243" t="s">
        <v>231</v>
      </c>
      <c r="D174" s="243" t="s">
        <v>172</v>
      </c>
      <c r="E174" s="244" t="s">
        <v>451</v>
      </c>
      <c r="F174" s="245" t="s">
        <v>452</v>
      </c>
      <c r="G174" s="246" t="s">
        <v>453</v>
      </c>
      <c r="H174" s="247">
        <v>11.769</v>
      </c>
      <c r="I174" s="248"/>
      <c r="J174" s="249">
        <f>ROUND(I174*H174,2)</f>
        <v>0</v>
      </c>
      <c r="K174" s="245" t="s">
        <v>350</v>
      </c>
      <c r="L174" s="250"/>
      <c r="M174" s="251" t="s">
        <v>19</v>
      </c>
      <c r="N174" s="252" t="s">
        <v>46</v>
      </c>
      <c r="O174" s="85"/>
      <c r="P174" s="222">
        <f>O174*H174</f>
        <v>0</v>
      </c>
      <c r="Q174" s="222">
        <v>0.001</v>
      </c>
      <c r="R174" s="222">
        <f>Q174*H174</f>
        <v>0.011769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171</v>
      </c>
      <c r="AT174" s="224" t="s">
        <v>172</v>
      </c>
      <c r="AU174" s="224" t="s">
        <v>84</v>
      </c>
      <c r="AY174" s="18" t="s">
        <v>128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82</v>
      </c>
      <c r="BK174" s="225">
        <f>ROUND(I174*H174,2)</f>
        <v>0</v>
      </c>
      <c r="BL174" s="18" t="s">
        <v>134</v>
      </c>
      <c r="BM174" s="224" t="s">
        <v>454</v>
      </c>
    </row>
    <row r="175" s="2" customFormat="1">
      <c r="A175" s="39"/>
      <c r="B175" s="40"/>
      <c r="C175" s="41"/>
      <c r="D175" s="226" t="s">
        <v>136</v>
      </c>
      <c r="E175" s="41"/>
      <c r="F175" s="227" t="s">
        <v>452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136</v>
      </c>
      <c r="AU175" s="18" t="s">
        <v>84</v>
      </c>
    </row>
    <row r="176" s="13" customFormat="1">
      <c r="A176" s="13"/>
      <c r="B176" s="231"/>
      <c r="C176" s="232"/>
      <c r="D176" s="226" t="s">
        <v>137</v>
      </c>
      <c r="E176" s="232"/>
      <c r="F176" s="234" t="s">
        <v>455</v>
      </c>
      <c r="G176" s="232"/>
      <c r="H176" s="235">
        <v>11.769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137</v>
      </c>
      <c r="AU176" s="241" t="s">
        <v>84</v>
      </c>
      <c r="AV176" s="13" t="s">
        <v>84</v>
      </c>
      <c r="AW176" s="13" t="s">
        <v>4</v>
      </c>
      <c r="AX176" s="13" t="s">
        <v>82</v>
      </c>
      <c r="AY176" s="241" t="s">
        <v>128</v>
      </c>
    </row>
    <row r="177" s="2" customFormat="1" ht="16.5" customHeight="1">
      <c r="A177" s="39"/>
      <c r="B177" s="40"/>
      <c r="C177" s="213" t="s">
        <v>238</v>
      </c>
      <c r="D177" s="213" t="s">
        <v>130</v>
      </c>
      <c r="E177" s="214" t="s">
        <v>456</v>
      </c>
      <c r="F177" s="215" t="s">
        <v>457</v>
      </c>
      <c r="G177" s="216" t="s">
        <v>167</v>
      </c>
      <c r="H177" s="217">
        <v>117.7</v>
      </c>
      <c r="I177" s="218"/>
      <c r="J177" s="219">
        <f>ROUND(I177*H177,2)</f>
        <v>0</v>
      </c>
      <c r="K177" s="215" t="s">
        <v>350</v>
      </c>
      <c r="L177" s="45"/>
      <c r="M177" s="220" t="s">
        <v>19</v>
      </c>
      <c r="N177" s="221" t="s">
        <v>46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134</v>
      </c>
      <c r="AT177" s="224" t="s">
        <v>130</v>
      </c>
      <c r="AU177" s="224" t="s">
        <v>84</v>
      </c>
      <c r="AY177" s="18" t="s">
        <v>128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82</v>
      </c>
      <c r="BK177" s="225">
        <f>ROUND(I177*H177,2)</f>
        <v>0</v>
      </c>
      <c r="BL177" s="18" t="s">
        <v>134</v>
      </c>
      <c r="BM177" s="224" t="s">
        <v>458</v>
      </c>
    </row>
    <row r="178" s="2" customFormat="1">
      <c r="A178" s="39"/>
      <c r="B178" s="40"/>
      <c r="C178" s="41"/>
      <c r="D178" s="226" t="s">
        <v>136</v>
      </c>
      <c r="E178" s="41"/>
      <c r="F178" s="227" t="s">
        <v>459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136</v>
      </c>
      <c r="AU178" s="18" t="s">
        <v>84</v>
      </c>
    </row>
    <row r="179" s="2" customFormat="1">
      <c r="A179" s="39"/>
      <c r="B179" s="40"/>
      <c r="C179" s="41"/>
      <c r="D179" s="278" t="s">
        <v>353</v>
      </c>
      <c r="E179" s="41"/>
      <c r="F179" s="279" t="s">
        <v>460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353</v>
      </c>
      <c r="AU179" s="18" t="s">
        <v>84</v>
      </c>
    </row>
    <row r="180" s="12" customFormat="1" ht="22.8" customHeight="1">
      <c r="A180" s="12"/>
      <c r="B180" s="197"/>
      <c r="C180" s="198"/>
      <c r="D180" s="199" t="s">
        <v>74</v>
      </c>
      <c r="E180" s="211" t="s">
        <v>84</v>
      </c>
      <c r="F180" s="211" t="s">
        <v>461</v>
      </c>
      <c r="G180" s="198"/>
      <c r="H180" s="198"/>
      <c r="I180" s="201"/>
      <c r="J180" s="212">
        <f>BK180</f>
        <v>0</v>
      </c>
      <c r="K180" s="198"/>
      <c r="L180" s="203"/>
      <c r="M180" s="204"/>
      <c r="N180" s="205"/>
      <c r="O180" s="205"/>
      <c r="P180" s="206">
        <f>SUM(P181:P208)</f>
        <v>0</v>
      </c>
      <c r="Q180" s="205"/>
      <c r="R180" s="206">
        <f>SUM(R181:R208)</f>
        <v>0.019856176400000002</v>
      </c>
      <c r="S180" s="205"/>
      <c r="T180" s="207">
        <f>SUM(T181:T208)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8" t="s">
        <v>82</v>
      </c>
      <c r="AT180" s="209" t="s">
        <v>74</v>
      </c>
      <c r="AU180" s="209" t="s">
        <v>82</v>
      </c>
      <c r="AY180" s="208" t="s">
        <v>128</v>
      </c>
      <c r="BK180" s="210">
        <f>SUM(BK181:BK208)</f>
        <v>0</v>
      </c>
    </row>
    <row r="181" s="2" customFormat="1" ht="16.5" customHeight="1">
      <c r="A181" s="39"/>
      <c r="B181" s="40"/>
      <c r="C181" s="213" t="s">
        <v>243</v>
      </c>
      <c r="D181" s="213" t="s">
        <v>130</v>
      </c>
      <c r="E181" s="214" t="s">
        <v>462</v>
      </c>
      <c r="F181" s="215" t="s">
        <v>463</v>
      </c>
      <c r="G181" s="216" t="s">
        <v>187</v>
      </c>
      <c r="H181" s="217">
        <v>3.835</v>
      </c>
      <c r="I181" s="218"/>
      <c r="J181" s="219">
        <f>ROUND(I181*H181,2)</f>
        <v>0</v>
      </c>
      <c r="K181" s="215" t="s">
        <v>350</v>
      </c>
      <c r="L181" s="45"/>
      <c r="M181" s="220" t="s">
        <v>19</v>
      </c>
      <c r="N181" s="221" t="s">
        <v>46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134</v>
      </c>
      <c r="AT181" s="224" t="s">
        <v>130</v>
      </c>
      <c r="AU181" s="224" t="s">
        <v>84</v>
      </c>
      <c r="AY181" s="18" t="s">
        <v>128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82</v>
      </c>
      <c r="BK181" s="225">
        <f>ROUND(I181*H181,2)</f>
        <v>0</v>
      </c>
      <c r="BL181" s="18" t="s">
        <v>134</v>
      </c>
      <c r="BM181" s="224" t="s">
        <v>464</v>
      </c>
    </row>
    <row r="182" s="2" customFormat="1">
      <c r="A182" s="39"/>
      <c r="B182" s="40"/>
      <c r="C182" s="41"/>
      <c r="D182" s="226" t="s">
        <v>136</v>
      </c>
      <c r="E182" s="41"/>
      <c r="F182" s="227" t="s">
        <v>465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136</v>
      </c>
      <c r="AU182" s="18" t="s">
        <v>84</v>
      </c>
    </row>
    <row r="183" s="2" customFormat="1">
      <c r="A183" s="39"/>
      <c r="B183" s="40"/>
      <c r="C183" s="41"/>
      <c r="D183" s="278" t="s">
        <v>353</v>
      </c>
      <c r="E183" s="41"/>
      <c r="F183" s="279" t="s">
        <v>466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353</v>
      </c>
      <c r="AU183" s="18" t="s">
        <v>84</v>
      </c>
    </row>
    <row r="184" s="14" customFormat="1">
      <c r="A184" s="14"/>
      <c r="B184" s="253"/>
      <c r="C184" s="254"/>
      <c r="D184" s="226" t="s">
        <v>137</v>
      </c>
      <c r="E184" s="255" t="s">
        <v>19</v>
      </c>
      <c r="F184" s="256" t="s">
        <v>467</v>
      </c>
      <c r="G184" s="254"/>
      <c r="H184" s="255" t="s">
        <v>19</v>
      </c>
      <c r="I184" s="257"/>
      <c r="J184" s="254"/>
      <c r="K184" s="254"/>
      <c r="L184" s="258"/>
      <c r="M184" s="259"/>
      <c r="N184" s="260"/>
      <c r="O184" s="260"/>
      <c r="P184" s="260"/>
      <c r="Q184" s="260"/>
      <c r="R184" s="260"/>
      <c r="S184" s="260"/>
      <c r="T184" s="26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2" t="s">
        <v>137</v>
      </c>
      <c r="AU184" s="262" t="s">
        <v>84</v>
      </c>
      <c r="AV184" s="14" t="s">
        <v>82</v>
      </c>
      <c r="AW184" s="14" t="s">
        <v>37</v>
      </c>
      <c r="AX184" s="14" t="s">
        <v>75</v>
      </c>
      <c r="AY184" s="262" t="s">
        <v>128</v>
      </c>
    </row>
    <row r="185" s="13" customFormat="1">
      <c r="A185" s="13"/>
      <c r="B185" s="231"/>
      <c r="C185" s="232"/>
      <c r="D185" s="226" t="s">
        <v>137</v>
      </c>
      <c r="E185" s="233" t="s">
        <v>19</v>
      </c>
      <c r="F185" s="234" t="s">
        <v>468</v>
      </c>
      <c r="G185" s="232"/>
      <c r="H185" s="235">
        <v>3.835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137</v>
      </c>
      <c r="AU185" s="241" t="s">
        <v>84</v>
      </c>
      <c r="AV185" s="13" t="s">
        <v>84</v>
      </c>
      <c r="AW185" s="13" t="s">
        <v>37</v>
      </c>
      <c r="AX185" s="13" t="s">
        <v>82</v>
      </c>
      <c r="AY185" s="241" t="s">
        <v>128</v>
      </c>
    </row>
    <row r="186" s="2" customFormat="1" ht="21.75" customHeight="1">
      <c r="A186" s="39"/>
      <c r="B186" s="40"/>
      <c r="C186" s="213" t="s">
        <v>249</v>
      </c>
      <c r="D186" s="213" t="s">
        <v>130</v>
      </c>
      <c r="E186" s="214" t="s">
        <v>469</v>
      </c>
      <c r="F186" s="215" t="s">
        <v>470</v>
      </c>
      <c r="G186" s="216" t="s">
        <v>187</v>
      </c>
      <c r="H186" s="217">
        <v>3.835</v>
      </c>
      <c r="I186" s="218"/>
      <c r="J186" s="219">
        <f>ROUND(I186*H186,2)</f>
        <v>0</v>
      </c>
      <c r="K186" s="215" t="s">
        <v>350</v>
      </c>
      <c r="L186" s="45"/>
      <c r="M186" s="220" t="s">
        <v>19</v>
      </c>
      <c r="N186" s="221" t="s">
        <v>46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134</v>
      </c>
      <c r="AT186" s="224" t="s">
        <v>130</v>
      </c>
      <c r="AU186" s="224" t="s">
        <v>84</v>
      </c>
      <c r="AY186" s="18" t="s">
        <v>128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82</v>
      </c>
      <c r="BK186" s="225">
        <f>ROUND(I186*H186,2)</f>
        <v>0</v>
      </c>
      <c r="BL186" s="18" t="s">
        <v>134</v>
      </c>
      <c r="BM186" s="224" t="s">
        <v>471</v>
      </c>
    </row>
    <row r="187" s="2" customFormat="1">
      <c r="A187" s="39"/>
      <c r="B187" s="40"/>
      <c r="C187" s="41"/>
      <c r="D187" s="226" t="s">
        <v>136</v>
      </c>
      <c r="E187" s="41"/>
      <c r="F187" s="227" t="s">
        <v>472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136</v>
      </c>
      <c r="AU187" s="18" t="s">
        <v>84</v>
      </c>
    </row>
    <row r="188" s="2" customFormat="1">
      <c r="A188" s="39"/>
      <c r="B188" s="40"/>
      <c r="C188" s="41"/>
      <c r="D188" s="278" t="s">
        <v>353</v>
      </c>
      <c r="E188" s="41"/>
      <c r="F188" s="279" t="s">
        <v>473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353</v>
      </c>
      <c r="AU188" s="18" t="s">
        <v>84</v>
      </c>
    </row>
    <row r="189" s="2" customFormat="1" ht="16.5" customHeight="1">
      <c r="A189" s="39"/>
      <c r="B189" s="40"/>
      <c r="C189" s="213" t="s">
        <v>7</v>
      </c>
      <c r="D189" s="213" t="s">
        <v>130</v>
      </c>
      <c r="E189" s="214" t="s">
        <v>474</v>
      </c>
      <c r="F189" s="215" t="s">
        <v>475</v>
      </c>
      <c r="G189" s="216" t="s">
        <v>187</v>
      </c>
      <c r="H189" s="217">
        <v>1.512</v>
      </c>
      <c r="I189" s="218"/>
      <c r="J189" s="219">
        <f>ROUND(I189*H189,2)</f>
        <v>0</v>
      </c>
      <c r="K189" s="215" t="s">
        <v>350</v>
      </c>
      <c r="L189" s="45"/>
      <c r="M189" s="220" t="s">
        <v>19</v>
      </c>
      <c r="N189" s="221" t="s">
        <v>46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134</v>
      </c>
      <c r="AT189" s="224" t="s">
        <v>130</v>
      </c>
      <c r="AU189" s="224" t="s">
        <v>84</v>
      </c>
      <c r="AY189" s="18" t="s">
        <v>128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82</v>
      </c>
      <c r="BK189" s="225">
        <f>ROUND(I189*H189,2)</f>
        <v>0</v>
      </c>
      <c r="BL189" s="18" t="s">
        <v>134</v>
      </c>
      <c r="BM189" s="224" t="s">
        <v>476</v>
      </c>
    </row>
    <row r="190" s="2" customFormat="1">
      <c r="A190" s="39"/>
      <c r="B190" s="40"/>
      <c r="C190" s="41"/>
      <c r="D190" s="226" t="s">
        <v>136</v>
      </c>
      <c r="E190" s="41"/>
      <c r="F190" s="227" t="s">
        <v>477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136</v>
      </c>
      <c r="AU190" s="18" t="s">
        <v>84</v>
      </c>
    </row>
    <row r="191" s="2" customFormat="1">
      <c r="A191" s="39"/>
      <c r="B191" s="40"/>
      <c r="C191" s="41"/>
      <c r="D191" s="278" t="s">
        <v>353</v>
      </c>
      <c r="E191" s="41"/>
      <c r="F191" s="279" t="s">
        <v>478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353</v>
      </c>
      <c r="AU191" s="18" t="s">
        <v>84</v>
      </c>
    </row>
    <row r="192" s="14" customFormat="1">
      <c r="A192" s="14"/>
      <c r="B192" s="253"/>
      <c r="C192" s="254"/>
      <c r="D192" s="226" t="s">
        <v>137</v>
      </c>
      <c r="E192" s="255" t="s">
        <v>19</v>
      </c>
      <c r="F192" s="256" t="s">
        <v>479</v>
      </c>
      <c r="G192" s="254"/>
      <c r="H192" s="255" t="s">
        <v>19</v>
      </c>
      <c r="I192" s="257"/>
      <c r="J192" s="254"/>
      <c r="K192" s="254"/>
      <c r="L192" s="258"/>
      <c r="M192" s="259"/>
      <c r="N192" s="260"/>
      <c r="O192" s="260"/>
      <c r="P192" s="260"/>
      <c r="Q192" s="260"/>
      <c r="R192" s="260"/>
      <c r="S192" s="260"/>
      <c r="T192" s="26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2" t="s">
        <v>137</v>
      </c>
      <c r="AU192" s="262" t="s">
        <v>84</v>
      </c>
      <c r="AV192" s="14" t="s">
        <v>82</v>
      </c>
      <c r="AW192" s="14" t="s">
        <v>37</v>
      </c>
      <c r="AX192" s="14" t="s">
        <v>75</v>
      </c>
      <c r="AY192" s="262" t="s">
        <v>128</v>
      </c>
    </row>
    <row r="193" s="13" customFormat="1">
      <c r="A193" s="13"/>
      <c r="B193" s="231"/>
      <c r="C193" s="232"/>
      <c r="D193" s="226" t="s">
        <v>137</v>
      </c>
      <c r="E193" s="233" t="s">
        <v>19</v>
      </c>
      <c r="F193" s="234" t="s">
        <v>480</v>
      </c>
      <c r="G193" s="232"/>
      <c r="H193" s="235">
        <v>1.512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137</v>
      </c>
      <c r="AU193" s="241" t="s">
        <v>84</v>
      </c>
      <c r="AV193" s="13" t="s">
        <v>84</v>
      </c>
      <c r="AW193" s="13" t="s">
        <v>37</v>
      </c>
      <c r="AX193" s="13" t="s">
        <v>75</v>
      </c>
      <c r="AY193" s="241" t="s">
        <v>128</v>
      </c>
    </row>
    <row r="194" s="15" customFormat="1">
      <c r="A194" s="15"/>
      <c r="B194" s="263"/>
      <c r="C194" s="264"/>
      <c r="D194" s="226" t="s">
        <v>137</v>
      </c>
      <c r="E194" s="265" t="s">
        <v>19</v>
      </c>
      <c r="F194" s="266" t="s">
        <v>312</v>
      </c>
      <c r="G194" s="264"/>
      <c r="H194" s="267">
        <v>1.512</v>
      </c>
      <c r="I194" s="268"/>
      <c r="J194" s="264"/>
      <c r="K194" s="264"/>
      <c r="L194" s="269"/>
      <c r="M194" s="270"/>
      <c r="N194" s="271"/>
      <c r="O194" s="271"/>
      <c r="P194" s="271"/>
      <c r="Q194" s="271"/>
      <c r="R194" s="271"/>
      <c r="S194" s="271"/>
      <c r="T194" s="272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3" t="s">
        <v>137</v>
      </c>
      <c r="AU194" s="273" t="s">
        <v>84</v>
      </c>
      <c r="AV194" s="15" t="s">
        <v>134</v>
      </c>
      <c r="AW194" s="15" t="s">
        <v>37</v>
      </c>
      <c r="AX194" s="15" t="s">
        <v>82</v>
      </c>
      <c r="AY194" s="273" t="s">
        <v>128</v>
      </c>
    </row>
    <row r="195" s="2" customFormat="1" ht="16.5" customHeight="1">
      <c r="A195" s="39"/>
      <c r="B195" s="40"/>
      <c r="C195" s="213" t="s">
        <v>259</v>
      </c>
      <c r="D195" s="213" t="s">
        <v>130</v>
      </c>
      <c r="E195" s="214" t="s">
        <v>481</v>
      </c>
      <c r="F195" s="215" t="s">
        <v>482</v>
      </c>
      <c r="G195" s="216" t="s">
        <v>187</v>
      </c>
      <c r="H195" s="217">
        <v>1.512</v>
      </c>
      <c r="I195" s="218"/>
      <c r="J195" s="219">
        <f>ROUND(I195*H195,2)</f>
        <v>0</v>
      </c>
      <c r="K195" s="215" t="s">
        <v>350</v>
      </c>
      <c r="L195" s="45"/>
      <c r="M195" s="220" t="s">
        <v>19</v>
      </c>
      <c r="N195" s="221" t="s">
        <v>46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134</v>
      </c>
      <c r="AT195" s="224" t="s">
        <v>130</v>
      </c>
      <c r="AU195" s="224" t="s">
        <v>84</v>
      </c>
      <c r="AY195" s="18" t="s">
        <v>128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82</v>
      </c>
      <c r="BK195" s="225">
        <f>ROUND(I195*H195,2)</f>
        <v>0</v>
      </c>
      <c r="BL195" s="18" t="s">
        <v>134</v>
      </c>
      <c r="BM195" s="224" t="s">
        <v>483</v>
      </c>
    </row>
    <row r="196" s="2" customFormat="1">
      <c r="A196" s="39"/>
      <c r="B196" s="40"/>
      <c r="C196" s="41"/>
      <c r="D196" s="226" t="s">
        <v>136</v>
      </c>
      <c r="E196" s="41"/>
      <c r="F196" s="227" t="s">
        <v>484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136</v>
      </c>
      <c r="AU196" s="18" t="s">
        <v>84</v>
      </c>
    </row>
    <row r="197" s="2" customFormat="1">
      <c r="A197" s="39"/>
      <c r="B197" s="40"/>
      <c r="C197" s="41"/>
      <c r="D197" s="278" t="s">
        <v>353</v>
      </c>
      <c r="E197" s="41"/>
      <c r="F197" s="279" t="s">
        <v>485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353</v>
      </c>
      <c r="AU197" s="18" t="s">
        <v>84</v>
      </c>
    </row>
    <row r="198" s="2" customFormat="1" ht="16.5" customHeight="1">
      <c r="A198" s="39"/>
      <c r="B198" s="40"/>
      <c r="C198" s="213" t="s">
        <v>264</v>
      </c>
      <c r="D198" s="213" t="s">
        <v>130</v>
      </c>
      <c r="E198" s="214" t="s">
        <v>486</v>
      </c>
      <c r="F198" s="215" t="s">
        <v>487</v>
      </c>
      <c r="G198" s="216" t="s">
        <v>167</v>
      </c>
      <c r="H198" s="217">
        <v>13.492000000000001</v>
      </c>
      <c r="I198" s="218"/>
      <c r="J198" s="219">
        <f>ROUND(I198*H198,2)</f>
        <v>0</v>
      </c>
      <c r="K198" s="215" t="s">
        <v>350</v>
      </c>
      <c r="L198" s="45"/>
      <c r="M198" s="220" t="s">
        <v>19</v>
      </c>
      <c r="N198" s="221" t="s">
        <v>46</v>
      </c>
      <c r="O198" s="85"/>
      <c r="P198" s="222">
        <f>O198*H198</f>
        <v>0</v>
      </c>
      <c r="Q198" s="222">
        <v>0.0014357</v>
      </c>
      <c r="R198" s="222">
        <f>Q198*H198</f>
        <v>0.019370464400000002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134</v>
      </c>
      <c r="AT198" s="224" t="s">
        <v>130</v>
      </c>
      <c r="AU198" s="224" t="s">
        <v>84</v>
      </c>
      <c r="AY198" s="18" t="s">
        <v>128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82</v>
      </c>
      <c r="BK198" s="225">
        <f>ROUND(I198*H198,2)</f>
        <v>0</v>
      </c>
      <c r="BL198" s="18" t="s">
        <v>134</v>
      </c>
      <c r="BM198" s="224" t="s">
        <v>488</v>
      </c>
    </row>
    <row r="199" s="2" customFormat="1">
      <c r="A199" s="39"/>
      <c r="B199" s="40"/>
      <c r="C199" s="41"/>
      <c r="D199" s="226" t="s">
        <v>136</v>
      </c>
      <c r="E199" s="41"/>
      <c r="F199" s="227" t="s">
        <v>489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136</v>
      </c>
      <c r="AU199" s="18" t="s">
        <v>84</v>
      </c>
    </row>
    <row r="200" s="2" customFormat="1">
      <c r="A200" s="39"/>
      <c r="B200" s="40"/>
      <c r="C200" s="41"/>
      <c r="D200" s="278" t="s">
        <v>353</v>
      </c>
      <c r="E200" s="41"/>
      <c r="F200" s="279" t="s">
        <v>490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353</v>
      </c>
      <c r="AU200" s="18" t="s">
        <v>84</v>
      </c>
    </row>
    <row r="201" s="14" customFormat="1">
      <c r="A201" s="14"/>
      <c r="B201" s="253"/>
      <c r="C201" s="254"/>
      <c r="D201" s="226" t="s">
        <v>137</v>
      </c>
      <c r="E201" s="255" t="s">
        <v>19</v>
      </c>
      <c r="F201" s="256" t="s">
        <v>467</v>
      </c>
      <c r="G201" s="254"/>
      <c r="H201" s="255" t="s">
        <v>19</v>
      </c>
      <c r="I201" s="257"/>
      <c r="J201" s="254"/>
      <c r="K201" s="254"/>
      <c r="L201" s="258"/>
      <c r="M201" s="259"/>
      <c r="N201" s="260"/>
      <c r="O201" s="260"/>
      <c r="P201" s="260"/>
      <c r="Q201" s="260"/>
      <c r="R201" s="260"/>
      <c r="S201" s="260"/>
      <c r="T201" s="26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2" t="s">
        <v>137</v>
      </c>
      <c r="AU201" s="262" t="s">
        <v>84</v>
      </c>
      <c r="AV201" s="14" t="s">
        <v>82</v>
      </c>
      <c r="AW201" s="14" t="s">
        <v>37</v>
      </c>
      <c r="AX201" s="14" t="s">
        <v>75</v>
      </c>
      <c r="AY201" s="262" t="s">
        <v>128</v>
      </c>
    </row>
    <row r="202" s="13" customFormat="1">
      <c r="A202" s="13"/>
      <c r="B202" s="231"/>
      <c r="C202" s="232"/>
      <c r="D202" s="226" t="s">
        <v>137</v>
      </c>
      <c r="E202" s="233" t="s">
        <v>19</v>
      </c>
      <c r="F202" s="234" t="s">
        <v>491</v>
      </c>
      <c r="G202" s="232"/>
      <c r="H202" s="235">
        <v>4.492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137</v>
      </c>
      <c r="AU202" s="241" t="s">
        <v>84</v>
      </c>
      <c r="AV202" s="13" t="s">
        <v>84</v>
      </c>
      <c r="AW202" s="13" t="s">
        <v>37</v>
      </c>
      <c r="AX202" s="13" t="s">
        <v>75</v>
      </c>
      <c r="AY202" s="241" t="s">
        <v>128</v>
      </c>
    </row>
    <row r="203" s="14" customFormat="1">
      <c r="A203" s="14"/>
      <c r="B203" s="253"/>
      <c r="C203" s="254"/>
      <c r="D203" s="226" t="s">
        <v>137</v>
      </c>
      <c r="E203" s="255" t="s">
        <v>19</v>
      </c>
      <c r="F203" s="256" t="s">
        <v>492</v>
      </c>
      <c r="G203" s="254"/>
      <c r="H203" s="255" t="s">
        <v>19</v>
      </c>
      <c r="I203" s="257"/>
      <c r="J203" s="254"/>
      <c r="K203" s="254"/>
      <c r="L203" s="258"/>
      <c r="M203" s="259"/>
      <c r="N203" s="260"/>
      <c r="O203" s="260"/>
      <c r="P203" s="260"/>
      <c r="Q203" s="260"/>
      <c r="R203" s="260"/>
      <c r="S203" s="260"/>
      <c r="T203" s="26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2" t="s">
        <v>137</v>
      </c>
      <c r="AU203" s="262" t="s">
        <v>84</v>
      </c>
      <c r="AV203" s="14" t="s">
        <v>82</v>
      </c>
      <c r="AW203" s="14" t="s">
        <v>37</v>
      </c>
      <c r="AX203" s="14" t="s">
        <v>75</v>
      </c>
      <c r="AY203" s="262" t="s">
        <v>128</v>
      </c>
    </row>
    <row r="204" s="13" customFormat="1">
      <c r="A204" s="13"/>
      <c r="B204" s="231"/>
      <c r="C204" s="232"/>
      <c r="D204" s="226" t="s">
        <v>137</v>
      </c>
      <c r="E204" s="233" t="s">
        <v>19</v>
      </c>
      <c r="F204" s="234" t="s">
        <v>493</v>
      </c>
      <c r="G204" s="232"/>
      <c r="H204" s="235">
        <v>9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137</v>
      </c>
      <c r="AU204" s="241" t="s">
        <v>84</v>
      </c>
      <c r="AV204" s="13" t="s">
        <v>84</v>
      </c>
      <c r="AW204" s="13" t="s">
        <v>37</v>
      </c>
      <c r="AX204" s="13" t="s">
        <v>75</v>
      </c>
      <c r="AY204" s="241" t="s">
        <v>128</v>
      </c>
    </row>
    <row r="205" s="15" customFormat="1">
      <c r="A205" s="15"/>
      <c r="B205" s="263"/>
      <c r="C205" s="264"/>
      <c r="D205" s="226" t="s">
        <v>137</v>
      </c>
      <c r="E205" s="265" t="s">
        <v>19</v>
      </c>
      <c r="F205" s="266" t="s">
        <v>312</v>
      </c>
      <c r="G205" s="264"/>
      <c r="H205" s="267">
        <v>13.492000000000001</v>
      </c>
      <c r="I205" s="268"/>
      <c r="J205" s="264"/>
      <c r="K205" s="264"/>
      <c r="L205" s="269"/>
      <c r="M205" s="270"/>
      <c r="N205" s="271"/>
      <c r="O205" s="271"/>
      <c r="P205" s="271"/>
      <c r="Q205" s="271"/>
      <c r="R205" s="271"/>
      <c r="S205" s="271"/>
      <c r="T205" s="272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3" t="s">
        <v>137</v>
      </c>
      <c r="AU205" s="273" t="s">
        <v>84</v>
      </c>
      <c r="AV205" s="15" t="s">
        <v>134</v>
      </c>
      <c r="AW205" s="15" t="s">
        <v>37</v>
      </c>
      <c r="AX205" s="15" t="s">
        <v>82</v>
      </c>
      <c r="AY205" s="273" t="s">
        <v>128</v>
      </c>
    </row>
    <row r="206" s="2" customFormat="1" ht="16.5" customHeight="1">
      <c r="A206" s="39"/>
      <c r="B206" s="40"/>
      <c r="C206" s="213" t="s">
        <v>270</v>
      </c>
      <c r="D206" s="213" t="s">
        <v>130</v>
      </c>
      <c r="E206" s="214" t="s">
        <v>494</v>
      </c>
      <c r="F206" s="215" t="s">
        <v>495</v>
      </c>
      <c r="G206" s="216" t="s">
        <v>167</v>
      </c>
      <c r="H206" s="217">
        <v>13.492000000000001</v>
      </c>
      <c r="I206" s="218"/>
      <c r="J206" s="219">
        <f>ROUND(I206*H206,2)</f>
        <v>0</v>
      </c>
      <c r="K206" s="215" t="s">
        <v>350</v>
      </c>
      <c r="L206" s="45"/>
      <c r="M206" s="220" t="s">
        <v>19</v>
      </c>
      <c r="N206" s="221" t="s">
        <v>46</v>
      </c>
      <c r="O206" s="85"/>
      <c r="P206" s="222">
        <f>O206*H206</f>
        <v>0</v>
      </c>
      <c r="Q206" s="222">
        <v>3.6000000000000001E-05</v>
      </c>
      <c r="R206" s="222">
        <f>Q206*H206</f>
        <v>0.00048571200000000007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134</v>
      </c>
      <c r="AT206" s="224" t="s">
        <v>130</v>
      </c>
      <c r="AU206" s="224" t="s">
        <v>84</v>
      </c>
      <c r="AY206" s="18" t="s">
        <v>128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82</v>
      </c>
      <c r="BK206" s="225">
        <f>ROUND(I206*H206,2)</f>
        <v>0</v>
      </c>
      <c r="BL206" s="18" t="s">
        <v>134</v>
      </c>
      <c r="BM206" s="224" t="s">
        <v>496</v>
      </c>
    </row>
    <row r="207" s="2" customFormat="1">
      <c r="A207" s="39"/>
      <c r="B207" s="40"/>
      <c r="C207" s="41"/>
      <c r="D207" s="226" t="s">
        <v>136</v>
      </c>
      <c r="E207" s="41"/>
      <c r="F207" s="227" t="s">
        <v>497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136</v>
      </c>
      <c r="AU207" s="18" t="s">
        <v>84</v>
      </c>
    </row>
    <row r="208" s="2" customFormat="1">
      <c r="A208" s="39"/>
      <c r="B208" s="40"/>
      <c r="C208" s="41"/>
      <c r="D208" s="278" t="s">
        <v>353</v>
      </c>
      <c r="E208" s="41"/>
      <c r="F208" s="279" t="s">
        <v>498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353</v>
      </c>
      <c r="AU208" s="18" t="s">
        <v>84</v>
      </c>
    </row>
    <row r="209" s="12" customFormat="1" ht="22.8" customHeight="1">
      <c r="A209" s="12"/>
      <c r="B209" s="197"/>
      <c r="C209" s="198"/>
      <c r="D209" s="199" t="s">
        <v>74</v>
      </c>
      <c r="E209" s="211" t="s">
        <v>142</v>
      </c>
      <c r="F209" s="211" t="s">
        <v>499</v>
      </c>
      <c r="G209" s="198"/>
      <c r="H209" s="198"/>
      <c r="I209" s="201"/>
      <c r="J209" s="212">
        <f>BK209</f>
        <v>0</v>
      </c>
      <c r="K209" s="198"/>
      <c r="L209" s="203"/>
      <c r="M209" s="204"/>
      <c r="N209" s="205"/>
      <c r="O209" s="205"/>
      <c r="P209" s="206">
        <f>SUM(P210:P238)</f>
        <v>0</v>
      </c>
      <c r="Q209" s="205"/>
      <c r="R209" s="206">
        <f>SUM(R210:R238)</f>
        <v>0.1593722088</v>
      </c>
      <c r="S209" s="205"/>
      <c r="T209" s="207">
        <f>SUM(T210:T238)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8" t="s">
        <v>82</v>
      </c>
      <c r="AT209" s="209" t="s">
        <v>74</v>
      </c>
      <c r="AU209" s="209" t="s">
        <v>82</v>
      </c>
      <c r="AY209" s="208" t="s">
        <v>128</v>
      </c>
      <c r="BK209" s="210">
        <f>SUM(BK210:BK238)</f>
        <v>0</v>
      </c>
    </row>
    <row r="210" s="2" customFormat="1" ht="16.5" customHeight="1">
      <c r="A210" s="39"/>
      <c r="B210" s="40"/>
      <c r="C210" s="213" t="s">
        <v>276</v>
      </c>
      <c r="D210" s="213" t="s">
        <v>130</v>
      </c>
      <c r="E210" s="214" t="s">
        <v>500</v>
      </c>
      <c r="F210" s="215" t="s">
        <v>501</v>
      </c>
      <c r="G210" s="216" t="s">
        <v>187</v>
      </c>
      <c r="H210" s="217">
        <v>0.432</v>
      </c>
      <c r="I210" s="218"/>
      <c r="J210" s="219">
        <f>ROUND(I210*H210,2)</f>
        <v>0</v>
      </c>
      <c r="K210" s="215" t="s">
        <v>350</v>
      </c>
      <c r="L210" s="45"/>
      <c r="M210" s="220" t="s">
        <v>19</v>
      </c>
      <c r="N210" s="221" t="s">
        <v>46</v>
      </c>
      <c r="O210" s="85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134</v>
      </c>
      <c r="AT210" s="224" t="s">
        <v>130</v>
      </c>
      <c r="AU210" s="224" t="s">
        <v>84</v>
      </c>
      <c r="AY210" s="18" t="s">
        <v>128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82</v>
      </c>
      <c r="BK210" s="225">
        <f>ROUND(I210*H210,2)</f>
        <v>0</v>
      </c>
      <c r="BL210" s="18" t="s">
        <v>134</v>
      </c>
      <c r="BM210" s="224" t="s">
        <v>502</v>
      </c>
    </row>
    <row r="211" s="2" customFormat="1">
      <c r="A211" s="39"/>
      <c r="B211" s="40"/>
      <c r="C211" s="41"/>
      <c r="D211" s="226" t="s">
        <v>136</v>
      </c>
      <c r="E211" s="41"/>
      <c r="F211" s="227" t="s">
        <v>503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136</v>
      </c>
      <c r="AU211" s="18" t="s">
        <v>84</v>
      </c>
    </row>
    <row r="212" s="2" customFormat="1">
      <c r="A212" s="39"/>
      <c r="B212" s="40"/>
      <c r="C212" s="41"/>
      <c r="D212" s="278" t="s">
        <v>353</v>
      </c>
      <c r="E212" s="41"/>
      <c r="F212" s="279" t="s">
        <v>504</v>
      </c>
      <c r="G212" s="41"/>
      <c r="H212" s="41"/>
      <c r="I212" s="228"/>
      <c r="J212" s="41"/>
      <c r="K212" s="41"/>
      <c r="L212" s="45"/>
      <c r="M212" s="229"/>
      <c r="N212" s="230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353</v>
      </c>
      <c r="AU212" s="18" t="s">
        <v>84</v>
      </c>
    </row>
    <row r="213" s="14" customFormat="1">
      <c r="A213" s="14"/>
      <c r="B213" s="253"/>
      <c r="C213" s="254"/>
      <c r="D213" s="226" t="s">
        <v>137</v>
      </c>
      <c r="E213" s="255" t="s">
        <v>19</v>
      </c>
      <c r="F213" s="256" t="s">
        <v>505</v>
      </c>
      <c r="G213" s="254"/>
      <c r="H213" s="255" t="s">
        <v>19</v>
      </c>
      <c r="I213" s="257"/>
      <c r="J213" s="254"/>
      <c r="K213" s="254"/>
      <c r="L213" s="258"/>
      <c r="M213" s="259"/>
      <c r="N213" s="260"/>
      <c r="O213" s="260"/>
      <c r="P213" s="260"/>
      <c r="Q213" s="260"/>
      <c r="R213" s="260"/>
      <c r="S213" s="260"/>
      <c r="T213" s="26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2" t="s">
        <v>137</v>
      </c>
      <c r="AU213" s="262" t="s">
        <v>84</v>
      </c>
      <c r="AV213" s="14" t="s">
        <v>82</v>
      </c>
      <c r="AW213" s="14" t="s">
        <v>37</v>
      </c>
      <c r="AX213" s="14" t="s">
        <v>75</v>
      </c>
      <c r="AY213" s="262" t="s">
        <v>128</v>
      </c>
    </row>
    <row r="214" s="13" customFormat="1">
      <c r="A214" s="13"/>
      <c r="B214" s="231"/>
      <c r="C214" s="232"/>
      <c r="D214" s="226" t="s">
        <v>137</v>
      </c>
      <c r="E214" s="233" t="s">
        <v>19</v>
      </c>
      <c r="F214" s="234" t="s">
        <v>506</v>
      </c>
      <c r="G214" s="232"/>
      <c r="H214" s="235">
        <v>0.432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137</v>
      </c>
      <c r="AU214" s="241" t="s">
        <v>84</v>
      </c>
      <c r="AV214" s="13" t="s">
        <v>84</v>
      </c>
      <c r="AW214" s="13" t="s">
        <v>37</v>
      </c>
      <c r="AX214" s="13" t="s">
        <v>75</v>
      </c>
      <c r="AY214" s="241" t="s">
        <v>128</v>
      </c>
    </row>
    <row r="215" s="15" customFormat="1">
      <c r="A215" s="15"/>
      <c r="B215" s="263"/>
      <c r="C215" s="264"/>
      <c r="D215" s="226" t="s">
        <v>137</v>
      </c>
      <c r="E215" s="265" t="s">
        <v>19</v>
      </c>
      <c r="F215" s="266" t="s">
        <v>312</v>
      </c>
      <c r="G215" s="264"/>
      <c r="H215" s="267">
        <v>0.432</v>
      </c>
      <c r="I215" s="268"/>
      <c r="J215" s="264"/>
      <c r="K215" s="264"/>
      <c r="L215" s="269"/>
      <c r="M215" s="270"/>
      <c r="N215" s="271"/>
      <c r="O215" s="271"/>
      <c r="P215" s="271"/>
      <c r="Q215" s="271"/>
      <c r="R215" s="271"/>
      <c r="S215" s="271"/>
      <c r="T215" s="272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3" t="s">
        <v>137</v>
      </c>
      <c r="AU215" s="273" t="s">
        <v>84</v>
      </c>
      <c r="AV215" s="15" t="s">
        <v>134</v>
      </c>
      <c r="AW215" s="15" t="s">
        <v>37</v>
      </c>
      <c r="AX215" s="15" t="s">
        <v>82</v>
      </c>
      <c r="AY215" s="273" t="s">
        <v>128</v>
      </c>
    </row>
    <row r="216" s="2" customFormat="1" ht="16.5" customHeight="1">
      <c r="A216" s="39"/>
      <c r="B216" s="40"/>
      <c r="C216" s="213" t="s">
        <v>281</v>
      </c>
      <c r="D216" s="213" t="s">
        <v>130</v>
      </c>
      <c r="E216" s="214" t="s">
        <v>507</v>
      </c>
      <c r="F216" s="215" t="s">
        <v>508</v>
      </c>
      <c r="G216" s="216" t="s">
        <v>187</v>
      </c>
      <c r="H216" s="217">
        <v>0.432</v>
      </c>
      <c r="I216" s="218"/>
      <c r="J216" s="219">
        <f>ROUND(I216*H216,2)</f>
        <v>0</v>
      </c>
      <c r="K216" s="215" t="s">
        <v>350</v>
      </c>
      <c r="L216" s="45"/>
      <c r="M216" s="220" t="s">
        <v>19</v>
      </c>
      <c r="N216" s="221" t="s">
        <v>46</v>
      </c>
      <c r="O216" s="85"/>
      <c r="P216" s="222">
        <f>O216*H216</f>
        <v>0</v>
      </c>
      <c r="Q216" s="222">
        <v>0.048579999999999998</v>
      </c>
      <c r="R216" s="222">
        <f>Q216*H216</f>
        <v>0.020986559999999998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134</v>
      </c>
      <c r="AT216" s="224" t="s">
        <v>130</v>
      </c>
      <c r="AU216" s="224" t="s">
        <v>84</v>
      </c>
      <c r="AY216" s="18" t="s">
        <v>128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82</v>
      </c>
      <c r="BK216" s="225">
        <f>ROUND(I216*H216,2)</f>
        <v>0</v>
      </c>
      <c r="BL216" s="18" t="s">
        <v>134</v>
      </c>
      <c r="BM216" s="224" t="s">
        <v>509</v>
      </c>
    </row>
    <row r="217" s="2" customFormat="1">
      <c r="A217" s="39"/>
      <c r="B217" s="40"/>
      <c r="C217" s="41"/>
      <c r="D217" s="226" t="s">
        <v>136</v>
      </c>
      <c r="E217" s="41"/>
      <c r="F217" s="227" t="s">
        <v>510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136</v>
      </c>
      <c r="AU217" s="18" t="s">
        <v>84</v>
      </c>
    </row>
    <row r="218" s="2" customFormat="1">
      <c r="A218" s="39"/>
      <c r="B218" s="40"/>
      <c r="C218" s="41"/>
      <c r="D218" s="278" t="s">
        <v>353</v>
      </c>
      <c r="E218" s="41"/>
      <c r="F218" s="279" t="s">
        <v>511</v>
      </c>
      <c r="G218" s="41"/>
      <c r="H218" s="41"/>
      <c r="I218" s="228"/>
      <c r="J218" s="41"/>
      <c r="K218" s="41"/>
      <c r="L218" s="45"/>
      <c r="M218" s="229"/>
      <c r="N218" s="230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353</v>
      </c>
      <c r="AU218" s="18" t="s">
        <v>84</v>
      </c>
    </row>
    <row r="219" s="2" customFormat="1" ht="16.5" customHeight="1">
      <c r="A219" s="39"/>
      <c r="B219" s="40"/>
      <c r="C219" s="213" t="s">
        <v>286</v>
      </c>
      <c r="D219" s="213" t="s">
        <v>130</v>
      </c>
      <c r="E219" s="214" t="s">
        <v>512</v>
      </c>
      <c r="F219" s="215" t="s">
        <v>513</v>
      </c>
      <c r="G219" s="216" t="s">
        <v>167</v>
      </c>
      <c r="H219" s="217">
        <v>2.46</v>
      </c>
      <c r="I219" s="218"/>
      <c r="J219" s="219">
        <f>ROUND(I219*H219,2)</f>
        <v>0</v>
      </c>
      <c r="K219" s="215" t="s">
        <v>350</v>
      </c>
      <c r="L219" s="45"/>
      <c r="M219" s="220" t="s">
        <v>19</v>
      </c>
      <c r="N219" s="221" t="s">
        <v>46</v>
      </c>
      <c r="O219" s="85"/>
      <c r="P219" s="222">
        <f>O219*H219</f>
        <v>0</v>
      </c>
      <c r="Q219" s="222">
        <v>0.041744200000000002</v>
      </c>
      <c r="R219" s="222">
        <f>Q219*H219</f>
        <v>0.10269073200000001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134</v>
      </c>
      <c r="AT219" s="224" t="s">
        <v>130</v>
      </c>
      <c r="AU219" s="224" t="s">
        <v>84</v>
      </c>
      <c r="AY219" s="18" t="s">
        <v>128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82</v>
      </c>
      <c r="BK219" s="225">
        <f>ROUND(I219*H219,2)</f>
        <v>0</v>
      </c>
      <c r="BL219" s="18" t="s">
        <v>134</v>
      </c>
      <c r="BM219" s="224" t="s">
        <v>514</v>
      </c>
    </row>
    <row r="220" s="2" customFormat="1">
      <c r="A220" s="39"/>
      <c r="B220" s="40"/>
      <c r="C220" s="41"/>
      <c r="D220" s="226" t="s">
        <v>136</v>
      </c>
      <c r="E220" s="41"/>
      <c r="F220" s="227" t="s">
        <v>515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136</v>
      </c>
      <c r="AU220" s="18" t="s">
        <v>84</v>
      </c>
    </row>
    <row r="221" s="2" customFormat="1">
      <c r="A221" s="39"/>
      <c r="B221" s="40"/>
      <c r="C221" s="41"/>
      <c r="D221" s="278" t="s">
        <v>353</v>
      </c>
      <c r="E221" s="41"/>
      <c r="F221" s="279" t="s">
        <v>516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353</v>
      </c>
      <c r="AU221" s="18" t="s">
        <v>84</v>
      </c>
    </row>
    <row r="222" s="13" customFormat="1">
      <c r="A222" s="13"/>
      <c r="B222" s="231"/>
      <c r="C222" s="232"/>
      <c r="D222" s="226" t="s">
        <v>137</v>
      </c>
      <c r="E222" s="233" t="s">
        <v>19</v>
      </c>
      <c r="F222" s="234" t="s">
        <v>517</v>
      </c>
      <c r="G222" s="232"/>
      <c r="H222" s="235">
        <v>2.46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137</v>
      </c>
      <c r="AU222" s="241" t="s">
        <v>84</v>
      </c>
      <c r="AV222" s="13" t="s">
        <v>84</v>
      </c>
      <c r="AW222" s="13" t="s">
        <v>37</v>
      </c>
      <c r="AX222" s="13" t="s">
        <v>75</v>
      </c>
      <c r="AY222" s="241" t="s">
        <v>128</v>
      </c>
    </row>
    <row r="223" s="15" customFormat="1">
      <c r="A223" s="15"/>
      <c r="B223" s="263"/>
      <c r="C223" s="264"/>
      <c r="D223" s="226" t="s">
        <v>137</v>
      </c>
      <c r="E223" s="265" t="s">
        <v>19</v>
      </c>
      <c r="F223" s="266" t="s">
        <v>312</v>
      </c>
      <c r="G223" s="264"/>
      <c r="H223" s="267">
        <v>2.46</v>
      </c>
      <c r="I223" s="268"/>
      <c r="J223" s="264"/>
      <c r="K223" s="264"/>
      <c r="L223" s="269"/>
      <c r="M223" s="270"/>
      <c r="N223" s="271"/>
      <c r="O223" s="271"/>
      <c r="P223" s="271"/>
      <c r="Q223" s="271"/>
      <c r="R223" s="271"/>
      <c r="S223" s="271"/>
      <c r="T223" s="272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3" t="s">
        <v>137</v>
      </c>
      <c r="AU223" s="273" t="s">
        <v>84</v>
      </c>
      <c r="AV223" s="15" t="s">
        <v>134</v>
      </c>
      <c r="AW223" s="15" t="s">
        <v>37</v>
      </c>
      <c r="AX223" s="15" t="s">
        <v>82</v>
      </c>
      <c r="AY223" s="273" t="s">
        <v>128</v>
      </c>
    </row>
    <row r="224" s="2" customFormat="1" ht="16.5" customHeight="1">
      <c r="A224" s="39"/>
      <c r="B224" s="40"/>
      <c r="C224" s="213" t="s">
        <v>292</v>
      </c>
      <c r="D224" s="213" t="s">
        <v>130</v>
      </c>
      <c r="E224" s="214" t="s">
        <v>518</v>
      </c>
      <c r="F224" s="215" t="s">
        <v>519</v>
      </c>
      <c r="G224" s="216" t="s">
        <v>167</v>
      </c>
      <c r="H224" s="217">
        <v>2.46</v>
      </c>
      <c r="I224" s="218"/>
      <c r="J224" s="219">
        <f>ROUND(I224*H224,2)</f>
        <v>0</v>
      </c>
      <c r="K224" s="215" t="s">
        <v>350</v>
      </c>
      <c r="L224" s="45"/>
      <c r="M224" s="220" t="s">
        <v>19</v>
      </c>
      <c r="N224" s="221" t="s">
        <v>46</v>
      </c>
      <c r="O224" s="85"/>
      <c r="P224" s="222">
        <f>O224*H224</f>
        <v>0</v>
      </c>
      <c r="Q224" s="222">
        <v>1.5E-05</v>
      </c>
      <c r="R224" s="222">
        <f>Q224*H224</f>
        <v>3.6900000000000002E-05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134</v>
      </c>
      <c r="AT224" s="224" t="s">
        <v>130</v>
      </c>
      <c r="AU224" s="224" t="s">
        <v>84</v>
      </c>
      <c r="AY224" s="18" t="s">
        <v>128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82</v>
      </c>
      <c r="BK224" s="225">
        <f>ROUND(I224*H224,2)</f>
        <v>0</v>
      </c>
      <c r="BL224" s="18" t="s">
        <v>134</v>
      </c>
      <c r="BM224" s="224" t="s">
        <v>520</v>
      </c>
    </row>
    <row r="225" s="2" customFormat="1">
      <c r="A225" s="39"/>
      <c r="B225" s="40"/>
      <c r="C225" s="41"/>
      <c r="D225" s="226" t="s">
        <v>136</v>
      </c>
      <c r="E225" s="41"/>
      <c r="F225" s="227" t="s">
        <v>521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136</v>
      </c>
      <c r="AU225" s="18" t="s">
        <v>84</v>
      </c>
    </row>
    <row r="226" s="2" customFormat="1">
      <c r="A226" s="39"/>
      <c r="B226" s="40"/>
      <c r="C226" s="41"/>
      <c r="D226" s="278" t="s">
        <v>353</v>
      </c>
      <c r="E226" s="41"/>
      <c r="F226" s="279" t="s">
        <v>522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353</v>
      </c>
      <c r="AU226" s="18" t="s">
        <v>84</v>
      </c>
    </row>
    <row r="227" s="2" customFormat="1" ht="16.5" customHeight="1">
      <c r="A227" s="39"/>
      <c r="B227" s="40"/>
      <c r="C227" s="213" t="s">
        <v>297</v>
      </c>
      <c r="D227" s="213" t="s">
        <v>130</v>
      </c>
      <c r="E227" s="214" t="s">
        <v>523</v>
      </c>
      <c r="F227" s="215" t="s">
        <v>524</v>
      </c>
      <c r="G227" s="216" t="s">
        <v>175</v>
      </c>
      <c r="H227" s="217">
        <v>0.034000000000000002</v>
      </c>
      <c r="I227" s="218"/>
      <c r="J227" s="219">
        <f>ROUND(I227*H227,2)</f>
        <v>0</v>
      </c>
      <c r="K227" s="215" t="s">
        <v>350</v>
      </c>
      <c r="L227" s="45"/>
      <c r="M227" s="220" t="s">
        <v>19</v>
      </c>
      <c r="N227" s="221" t="s">
        <v>46</v>
      </c>
      <c r="O227" s="85"/>
      <c r="P227" s="222">
        <f>O227*H227</f>
        <v>0</v>
      </c>
      <c r="Q227" s="222">
        <v>1.0487652000000001</v>
      </c>
      <c r="R227" s="222">
        <f>Q227*H227</f>
        <v>0.035658016800000004</v>
      </c>
      <c r="S227" s="222">
        <v>0</v>
      </c>
      <c r="T227" s="22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134</v>
      </c>
      <c r="AT227" s="224" t="s">
        <v>130</v>
      </c>
      <c r="AU227" s="224" t="s">
        <v>84</v>
      </c>
      <c r="AY227" s="18" t="s">
        <v>128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8" t="s">
        <v>82</v>
      </c>
      <c r="BK227" s="225">
        <f>ROUND(I227*H227,2)</f>
        <v>0</v>
      </c>
      <c r="BL227" s="18" t="s">
        <v>134</v>
      </c>
      <c r="BM227" s="224" t="s">
        <v>525</v>
      </c>
    </row>
    <row r="228" s="2" customFormat="1">
      <c r="A228" s="39"/>
      <c r="B228" s="40"/>
      <c r="C228" s="41"/>
      <c r="D228" s="226" t="s">
        <v>136</v>
      </c>
      <c r="E228" s="41"/>
      <c r="F228" s="227" t="s">
        <v>526</v>
      </c>
      <c r="G228" s="41"/>
      <c r="H228" s="41"/>
      <c r="I228" s="228"/>
      <c r="J228" s="41"/>
      <c r="K228" s="41"/>
      <c r="L228" s="45"/>
      <c r="M228" s="229"/>
      <c r="N228" s="23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136</v>
      </c>
      <c r="AU228" s="18" t="s">
        <v>84</v>
      </c>
    </row>
    <row r="229" s="2" customFormat="1">
      <c r="A229" s="39"/>
      <c r="B229" s="40"/>
      <c r="C229" s="41"/>
      <c r="D229" s="278" t="s">
        <v>353</v>
      </c>
      <c r="E229" s="41"/>
      <c r="F229" s="279" t="s">
        <v>527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353</v>
      </c>
      <c r="AU229" s="18" t="s">
        <v>84</v>
      </c>
    </row>
    <row r="230" s="13" customFormat="1">
      <c r="A230" s="13"/>
      <c r="B230" s="231"/>
      <c r="C230" s="232"/>
      <c r="D230" s="226" t="s">
        <v>137</v>
      </c>
      <c r="E230" s="233" t="s">
        <v>19</v>
      </c>
      <c r="F230" s="234" t="s">
        <v>528</v>
      </c>
      <c r="G230" s="232"/>
      <c r="H230" s="235">
        <v>34.100000000000001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137</v>
      </c>
      <c r="AU230" s="241" t="s">
        <v>84</v>
      </c>
      <c r="AV230" s="13" t="s">
        <v>84</v>
      </c>
      <c r="AW230" s="13" t="s">
        <v>37</v>
      </c>
      <c r="AX230" s="13" t="s">
        <v>82</v>
      </c>
      <c r="AY230" s="241" t="s">
        <v>128</v>
      </c>
    </row>
    <row r="231" s="13" customFormat="1">
      <c r="A231" s="13"/>
      <c r="B231" s="231"/>
      <c r="C231" s="232"/>
      <c r="D231" s="226" t="s">
        <v>137</v>
      </c>
      <c r="E231" s="232"/>
      <c r="F231" s="234" t="s">
        <v>529</v>
      </c>
      <c r="G231" s="232"/>
      <c r="H231" s="235">
        <v>0.034000000000000002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137</v>
      </c>
      <c r="AU231" s="241" t="s">
        <v>84</v>
      </c>
      <c r="AV231" s="13" t="s">
        <v>84</v>
      </c>
      <c r="AW231" s="13" t="s">
        <v>4</v>
      </c>
      <c r="AX231" s="13" t="s">
        <v>82</v>
      </c>
      <c r="AY231" s="241" t="s">
        <v>128</v>
      </c>
    </row>
    <row r="232" s="2" customFormat="1" ht="16.5" customHeight="1">
      <c r="A232" s="39"/>
      <c r="B232" s="40"/>
      <c r="C232" s="213" t="s">
        <v>301</v>
      </c>
      <c r="D232" s="213" t="s">
        <v>130</v>
      </c>
      <c r="E232" s="214" t="s">
        <v>530</v>
      </c>
      <c r="F232" s="215" t="s">
        <v>531</v>
      </c>
      <c r="G232" s="216" t="s">
        <v>215</v>
      </c>
      <c r="H232" s="217">
        <v>5</v>
      </c>
      <c r="I232" s="218"/>
      <c r="J232" s="219">
        <f>ROUND(I232*H232,2)</f>
        <v>0</v>
      </c>
      <c r="K232" s="215" t="s">
        <v>350</v>
      </c>
      <c r="L232" s="45"/>
      <c r="M232" s="220" t="s">
        <v>19</v>
      </c>
      <c r="N232" s="221" t="s">
        <v>46</v>
      </c>
      <c r="O232" s="85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4" t="s">
        <v>134</v>
      </c>
      <c r="AT232" s="224" t="s">
        <v>130</v>
      </c>
      <c r="AU232" s="224" t="s">
        <v>84</v>
      </c>
      <c r="AY232" s="18" t="s">
        <v>128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8" t="s">
        <v>82</v>
      </c>
      <c r="BK232" s="225">
        <f>ROUND(I232*H232,2)</f>
        <v>0</v>
      </c>
      <c r="BL232" s="18" t="s">
        <v>134</v>
      </c>
      <c r="BM232" s="224" t="s">
        <v>532</v>
      </c>
    </row>
    <row r="233" s="2" customFormat="1">
      <c r="A233" s="39"/>
      <c r="B233" s="40"/>
      <c r="C233" s="41"/>
      <c r="D233" s="226" t="s">
        <v>136</v>
      </c>
      <c r="E233" s="41"/>
      <c r="F233" s="227" t="s">
        <v>533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136</v>
      </c>
      <c r="AU233" s="18" t="s">
        <v>84</v>
      </c>
    </row>
    <row r="234" s="2" customFormat="1">
      <c r="A234" s="39"/>
      <c r="B234" s="40"/>
      <c r="C234" s="41"/>
      <c r="D234" s="278" t="s">
        <v>353</v>
      </c>
      <c r="E234" s="41"/>
      <c r="F234" s="279" t="s">
        <v>534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353</v>
      </c>
      <c r="AU234" s="18" t="s">
        <v>84</v>
      </c>
    </row>
    <row r="235" s="2" customFormat="1" ht="24.15" customHeight="1">
      <c r="A235" s="39"/>
      <c r="B235" s="40"/>
      <c r="C235" s="243" t="s">
        <v>313</v>
      </c>
      <c r="D235" s="243" t="s">
        <v>172</v>
      </c>
      <c r="E235" s="244" t="s">
        <v>535</v>
      </c>
      <c r="F235" s="245" t="s">
        <v>536</v>
      </c>
      <c r="G235" s="246" t="s">
        <v>537</v>
      </c>
      <c r="H235" s="247">
        <v>2</v>
      </c>
      <c r="I235" s="248"/>
      <c r="J235" s="249">
        <f>ROUND(I235*H235,2)</f>
        <v>0</v>
      </c>
      <c r="K235" s="245" t="s">
        <v>19</v>
      </c>
      <c r="L235" s="250"/>
      <c r="M235" s="251" t="s">
        <v>19</v>
      </c>
      <c r="N235" s="252" t="s">
        <v>46</v>
      </c>
      <c r="O235" s="85"/>
      <c r="P235" s="222">
        <f>O235*H235</f>
        <v>0</v>
      </c>
      <c r="Q235" s="222">
        <v>0</v>
      </c>
      <c r="R235" s="222">
        <f>Q235*H235</f>
        <v>0</v>
      </c>
      <c r="S235" s="222">
        <v>0</v>
      </c>
      <c r="T235" s="22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171</v>
      </c>
      <c r="AT235" s="224" t="s">
        <v>172</v>
      </c>
      <c r="AU235" s="224" t="s">
        <v>84</v>
      </c>
      <c r="AY235" s="18" t="s">
        <v>128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8" t="s">
        <v>82</v>
      </c>
      <c r="BK235" s="225">
        <f>ROUND(I235*H235,2)</f>
        <v>0</v>
      </c>
      <c r="BL235" s="18" t="s">
        <v>134</v>
      </c>
      <c r="BM235" s="224" t="s">
        <v>538</v>
      </c>
    </row>
    <row r="236" s="2" customFormat="1">
      <c r="A236" s="39"/>
      <c r="B236" s="40"/>
      <c r="C236" s="41"/>
      <c r="D236" s="226" t="s">
        <v>136</v>
      </c>
      <c r="E236" s="41"/>
      <c r="F236" s="227" t="s">
        <v>536</v>
      </c>
      <c r="G236" s="41"/>
      <c r="H236" s="41"/>
      <c r="I236" s="228"/>
      <c r="J236" s="41"/>
      <c r="K236" s="41"/>
      <c r="L236" s="45"/>
      <c r="M236" s="229"/>
      <c r="N236" s="230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136</v>
      </c>
      <c r="AU236" s="18" t="s">
        <v>84</v>
      </c>
    </row>
    <row r="237" s="2" customFormat="1" ht="24.15" customHeight="1">
      <c r="A237" s="39"/>
      <c r="B237" s="40"/>
      <c r="C237" s="243" t="s">
        <v>318</v>
      </c>
      <c r="D237" s="243" t="s">
        <v>172</v>
      </c>
      <c r="E237" s="244" t="s">
        <v>539</v>
      </c>
      <c r="F237" s="245" t="s">
        <v>540</v>
      </c>
      <c r="G237" s="246" t="s">
        <v>537</v>
      </c>
      <c r="H237" s="247">
        <v>3</v>
      </c>
      <c r="I237" s="248"/>
      <c r="J237" s="249">
        <f>ROUND(I237*H237,2)</f>
        <v>0</v>
      </c>
      <c r="K237" s="245" t="s">
        <v>19</v>
      </c>
      <c r="L237" s="250"/>
      <c r="M237" s="251" t="s">
        <v>19</v>
      </c>
      <c r="N237" s="252" t="s">
        <v>46</v>
      </c>
      <c r="O237" s="85"/>
      <c r="P237" s="222">
        <f>O237*H237</f>
        <v>0</v>
      </c>
      <c r="Q237" s="222">
        <v>0</v>
      </c>
      <c r="R237" s="222">
        <f>Q237*H237</f>
        <v>0</v>
      </c>
      <c r="S237" s="222">
        <v>0</v>
      </c>
      <c r="T237" s="22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4" t="s">
        <v>171</v>
      </c>
      <c r="AT237" s="224" t="s">
        <v>172</v>
      </c>
      <c r="AU237" s="224" t="s">
        <v>84</v>
      </c>
      <c r="AY237" s="18" t="s">
        <v>128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8" t="s">
        <v>82</v>
      </c>
      <c r="BK237" s="225">
        <f>ROUND(I237*H237,2)</f>
        <v>0</v>
      </c>
      <c r="BL237" s="18" t="s">
        <v>134</v>
      </c>
      <c r="BM237" s="224" t="s">
        <v>541</v>
      </c>
    </row>
    <row r="238" s="2" customFormat="1">
      <c r="A238" s="39"/>
      <c r="B238" s="40"/>
      <c r="C238" s="41"/>
      <c r="D238" s="226" t="s">
        <v>136</v>
      </c>
      <c r="E238" s="41"/>
      <c r="F238" s="227" t="s">
        <v>540</v>
      </c>
      <c r="G238" s="41"/>
      <c r="H238" s="41"/>
      <c r="I238" s="228"/>
      <c r="J238" s="41"/>
      <c r="K238" s="41"/>
      <c r="L238" s="45"/>
      <c r="M238" s="229"/>
      <c r="N238" s="230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136</v>
      </c>
      <c r="AU238" s="18" t="s">
        <v>84</v>
      </c>
    </row>
    <row r="239" s="12" customFormat="1" ht="22.8" customHeight="1">
      <c r="A239" s="12"/>
      <c r="B239" s="197"/>
      <c r="C239" s="198"/>
      <c r="D239" s="199" t="s">
        <v>74</v>
      </c>
      <c r="E239" s="211" t="s">
        <v>134</v>
      </c>
      <c r="F239" s="211" t="s">
        <v>542</v>
      </c>
      <c r="G239" s="198"/>
      <c r="H239" s="198"/>
      <c r="I239" s="201"/>
      <c r="J239" s="212">
        <f>BK239</f>
        <v>0</v>
      </c>
      <c r="K239" s="198"/>
      <c r="L239" s="203"/>
      <c r="M239" s="204"/>
      <c r="N239" s="205"/>
      <c r="O239" s="205"/>
      <c r="P239" s="206">
        <f>SUM(P240:P260)</f>
        <v>0</v>
      </c>
      <c r="Q239" s="205"/>
      <c r="R239" s="206">
        <f>SUM(R240:R260)</f>
        <v>12.367879004000002</v>
      </c>
      <c r="S239" s="205"/>
      <c r="T239" s="207">
        <f>SUM(T240:T260)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8" t="s">
        <v>82</v>
      </c>
      <c r="AT239" s="209" t="s">
        <v>74</v>
      </c>
      <c r="AU239" s="209" t="s">
        <v>82</v>
      </c>
      <c r="AY239" s="208" t="s">
        <v>128</v>
      </c>
      <c r="BK239" s="210">
        <f>SUM(BK240:BK260)</f>
        <v>0</v>
      </c>
    </row>
    <row r="240" s="2" customFormat="1" ht="16.5" customHeight="1">
      <c r="A240" s="39"/>
      <c r="B240" s="40"/>
      <c r="C240" s="213" t="s">
        <v>327</v>
      </c>
      <c r="D240" s="213" t="s">
        <v>130</v>
      </c>
      <c r="E240" s="214" t="s">
        <v>543</v>
      </c>
      <c r="F240" s="215" t="s">
        <v>544</v>
      </c>
      <c r="G240" s="216" t="s">
        <v>175</v>
      </c>
      <c r="H240" s="217">
        <v>0.158</v>
      </c>
      <c r="I240" s="218"/>
      <c r="J240" s="219">
        <f>ROUND(I240*H240,2)</f>
        <v>0</v>
      </c>
      <c r="K240" s="215" t="s">
        <v>350</v>
      </c>
      <c r="L240" s="45"/>
      <c r="M240" s="220" t="s">
        <v>19</v>
      </c>
      <c r="N240" s="221" t="s">
        <v>46</v>
      </c>
      <c r="O240" s="85"/>
      <c r="P240" s="222">
        <f>O240*H240</f>
        <v>0</v>
      </c>
      <c r="Q240" s="222">
        <v>1.0597380000000001</v>
      </c>
      <c r="R240" s="222">
        <f>Q240*H240</f>
        <v>0.16743860400000002</v>
      </c>
      <c r="S240" s="222">
        <v>0</v>
      </c>
      <c r="T240" s="22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134</v>
      </c>
      <c r="AT240" s="224" t="s">
        <v>130</v>
      </c>
      <c r="AU240" s="224" t="s">
        <v>84</v>
      </c>
      <c r="AY240" s="18" t="s">
        <v>128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8" t="s">
        <v>82</v>
      </c>
      <c r="BK240" s="225">
        <f>ROUND(I240*H240,2)</f>
        <v>0</v>
      </c>
      <c r="BL240" s="18" t="s">
        <v>134</v>
      </c>
      <c r="BM240" s="224" t="s">
        <v>545</v>
      </c>
    </row>
    <row r="241" s="2" customFormat="1">
      <c r="A241" s="39"/>
      <c r="B241" s="40"/>
      <c r="C241" s="41"/>
      <c r="D241" s="226" t="s">
        <v>136</v>
      </c>
      <c r="E241" s="41"/>
      <c r="F241" s="227" t="s">
        <v>546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136</v>
      </c>
      <c r="AU241" s="18" t="s">
        <v>84</v>
      </c>
    </row>
    <row r="242" s="2" customFormat="1">
      <c r="A242" s="39"/>
      <c r="B242" s="40"/>
      <c r="C242" s="41"/>
      <c r="D242" s="278" t="s">
        <v>353</v>
      </c>
      <c r="E242" s="41"/>
      <c r="F242" s="279" t="s">
        <v>547</v>
      </c>
      <c r="G242" s="41"/>
      <c r="H242" s="41"/>
      <c r="I242" s="228"/>
      <c r="J242" s="41"/>
      <c r="K242" s="41"/>
      <c r="L242" s="45"/>
      <c r="M242" s="229"/>
      <c r="N242" s="230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353</v>
      </c>
      <c r="AU242" s="18" t="s">
        <v>84</v>
      </c>
    </row>
    <row r="243" s="14" customFormat="1">
      <c r="A243" s="14"/>
      <c r="B243" s="253"/>
      <c r="C243" s="254"/>
      <c r="D243" s="226" t="s">
        <v>137</v>
      </c>
      <c r="E243" s="255" t="s">
        <v>19</v>
      </c>
      <c r="F243" s="256" t="s">
        <v>548</v>
      </c>
      <c r="G243" s="254"/>
      <c r="H243" s="255" t="s">
        <v>19</v>
      </c>
      <c r="I243" s="257"/>
      <c r="J243" s="254"/>
      <c r="K243" s="254"/>
      <c r="L243" s="258"/>
      <c r="M243" s="259"/>
      <c r="N243" s="260"/>
      <c r="O243" s="260"/>
      <c r="P243" s="260"/>
      <c r="Q243" s="260"/>
      <c r="R243" s="260"/>
      <c r="S243" s="260"/>
      <c r="T243" s="26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2" t="s">
        <v>137</v>
      </c>
      <c r="AU243" s="262" t="s">
        <v>84</v>
      </c>
      <c r="AV243" s="14" t="s">
        <v>82</v>
      </c>
      <c r="AW243" s="14" t="s">
        <v>37</v>
      </c>
      <c r="AX243" s="14" t="s">
        <v>75</v>
      </c>
      <c r="AY243" s="262" t="s">
        <v>128</v>
      </c>
    </row>
    <row r="244" s="13" customFormat="1">
      <c r="A244" s="13"/>
      <c r="B244" s="231"/>
      <c r="C244" s="232"/>
      <c r="D244" s="226" t="s">
        <v>137</v>
      </c>
      <c r="E244" s="233" t="s">
        <v>19</v>
      </c>
      <c r="F244" s="234" t="s">
        <v>549</v>
      </c>
      <c r="G244" s="232"/>
      <c r="H244" s="235">
        <v>158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137</v>
      </c>
      <c r="AU244" s="241" t="s">
        <v>84</v>
      </c>
      <c r="AV244" s="13" t="s">
        <v>84</v>
      </c>
      <c r="AW244" s="13" t="s">
        <v>37</v>
      </c>
      <c r="AX244" s="13" t="s">
        <v>82</v>
      </c>
      <c r="AY244" s="241" t="s">
        <v>128</v>
      </c>
    </row>
    <row r="245" s="13" customFormat="1">
      <c r="A245" s="13"/>
      <c r="B245" s="231"/>
      <c r="C245" s="232"/>
      <c r="D245" s="226" t="s">
        <v>137</v>
      </c>
      <c r="E245" s="232"/>
      <c r="F245" s="234" t="s">
        <v>550</v>
      </c>
      <c r="G245" s="232"/>
      <c r="H245" s="235">
        <v>0.158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137</v>
      </c>
      <c r="AU245" s="241" t="s">
        <v>84</v>
      </c>
      <c r="AV245" s="13" t="s">
        <v>84</v>
      </c>
      <c r="AW245" s="13" t="s">
        <v>4</v>
      </c>
      <c r="AX245" s="13" t="s">
        <v>82</v>
      </c>
      <c r="AY245" s="241" t="s">
        <v>128</v>
      </c>
    </row>
    <row r="246" s="2" customFormat="1" ht="16.5" customHeight="1">
      <c r="A246" s="39"/>
      <c r="B246" s="40"/>
      <c r="C246" s="213" t="s">
        <v>551</v>
      </c>
      <c r="D246" s="213" t="s">
        <v>130</v>
      </c>
      <c r="E246" s="214" t="s">
        <v>552</v>
      </c>
      <c r="F246" s="215" t="s">
        <v>553</v>
      </c>
      <c r="G246" s="216" t="s">
        <v>167</v>
      </c>
      <c r="H246" s="217">
        <v>19.32</v>
      </c>
      <c r="I246" s="218"/>
      <c r="J246" s="219">
        <f>ROUND(I246*H246,2)</f>
        <v>0</v>
      </c>
      <c r="K246" s="215" t="s">
        <v>350</v>
      </c>
      <c r="L246" s="45"/>
      <c r="M246" s="220" t="s">
        <v>19</v>
      </c>
      <c r="N246" s="221" t="s">
        <v>46</v>
      </c>
      <c r="O246" s="85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134</v>
      </c>
      <c r="AT246" s="224" t="s">
        <v>130</v>
      </c>
      <c r="AU246" s="224" t="s">
        <v>84</v>
      </c>
      <c r="AY246" s="18" t="s">
        <v>128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8" t="s">
        <v>82</v>
      </c>
      <c r="BK246" s="225">
        <f>ROUND(I246*H246,2)</f>
        <v>0</v>
      </c>
      <c r="BL246" s="18" t="s">
        <v>134</v>
      </c>
      <c r="BM246" s="224" t="s">
        <v>554</v>
      </c>
    </row>
    <row r="247" s="2" customFormat="1">
      <c r="A247" s="39"/>
      <c r="B247" s="40"/>
      <c r="C247" s="41"/>
      <c r="D247" s="226" t="s">
        <v>136</v>
      </c>
      <c r="E247" s="41"/>
      <c r="F247" s="227" t="s">
        <v>555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136</v>
      </c>
      <c r="AU247" s="18" t="s">
        <v>84</v>
      </c>
    </row>
    <row r="248" s="2" customFormat="1">
      <c r="A248" s="39"/>
      <c r="B248" s="40"/>
      <c r="C248" s="41"/>
      <c r="D248" s="278" t="s">
        <v>353</v>
      </c>
      <c r="E248" s="41"/>
      <c r="F248" s="279" t="s">
        <v>556</v>
      </c>
      <c r="G248" s="41"/>
      <c r="H248" s="41"/>
      <c r="I248" s="228"/>
      <c r="J248" s="41"/>
      <c r="K248" s="41"/>
      <c r="L248" s="45"/>
      <c r="M248" s="229"/>
      <c r="N248" s="230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353</v>
      </c>
      <c r="AU248" s="18" t="s">
        <v>84</v>
      </c>
    </row>
    <row r="249" s="14" customFormat="1">
      <c r="A249" s="14"/>
      <c r="B249" s="253"/>
      <c r="C249" s="254"/>
      <c r="D249" s="226" t="s">
        <v>137</v>
      </c>
      <c r="E249" s="255" t="s">
        <v>19</v>
      </c>
      <c r="F249" s="256" t="s">
        <v>557</v>
      </c>
      <c r="G249" s="254"/>
      <c r="H249" s="255" t="s">
        <v>19</v>
      </c>
      <c r="I249" s="257"/>
      <c r="J249" s="254"/>
      <c r="K249" s="254"/>
      <c r="L249" s="258"/>
      <c r="M249" s="259"/>
      <c r="N249" s="260"/>
      <c r="O249" s="260"/>
      <c r="P249" s="260"/>
      <c r="Q249" s="260"/>
      <c r="R249" s="260"/>
      <c r="S249" s="260"/>
      <c r="T249" s="26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2" t="s">
        <v>137</v>
      </c>
      <c r="AU249" s="262" t="s">
        <v>84</v>
      </c>
      <c r="AV249" s="14" t="s">
        <v>82</v>
      </c>
      <c r="AW249" s="14" t="s">
        <v>37</v>
      </c>
      <c r="AX249" s="14" t="s">
        <v>75</v>
      </c>
      <c r="AY249" s="262" t="s">
        <v>128</v>
      </c>
    </row>
    <row r="250" s="13" customFormat="1">
      <c r="A250" s="13"/>
      <c r="B250" s="231"/>
      <c r="C250" s="232"/>
      <c r="D250" s="226" t="s">
        <v>137</v>
      </c>
      <c r="E250" s="233" t="s">
        <v>19</v>
      </c>
      <c r="F250" s="234" t="s">
        <v>558</v>
      </c>
      <c r="G250" s="232"/>
      <c r="H250" s="235">
        <v>19.32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137</v>
      </c>
      <c r="AU250" s="241" t="s">
        <v>84</v>
      </c>
      <c r="AV250" s="13" t="s">
        <v>84</v>
      </c>
      <c r="AW250" s="13" t="s">
        <v>37</v>
      </c>
      <c r="AX250" s="13" t="s">
        <v>82</v>
      </c>
      <c r="AY250" s="241" t="s">
        <v>128</v>
      </c>
    </row>
    <row r="251" s="2" customFormat="1" ht="16.5" customHeight="1">
      <c r="A251" s="39"/>
      <c r="B251" s="40"/>
      <c r="C251" s="213" t="s">
        <v>559</v>
      </c>
      <c r="D251" s="213" t="s">
        <v>130</v>
      </c>
      <c r="E251" s="214" t="s">
        <v>560</v>
      </c>
      <c r="F251" s="215" t="s">
        <v>561</v>
      </c>
      <c r="G251" s="216" t="s">
        <v>187</v>
      </c>
      <c r="H251" s="217">
        <v>1.47</v>
      </c>
      <c r="I251" s="218"/>
      <c r="J251" s="219">
        <f>ROUND(I251*H251,2)</f>
        <v>0</v>
      </c>
      <c r="K251" s="215" t="s">
        <v>350</v>
      </c>
      <c r="L251" s="45"/>
      <c r="M251" s="220" t="s">
        <v>19</v>
      </c>
      <c r="N251" s="221" t="s">
        <v>46</v>
      </c>
      <c r="O251" s="85"/>
      <c r="P251" s="222">
        <f>O251*H251</f>
        <v>0</v>
      </c>
      <c r="Q251" s="222">
        <v>2.4300000000000002</v>
      </c>
      <c r="R251" s="222">
        <f>Q251*H251</f>
        <v>3.5721000000000003</v>
      </c>
      <c r="S251" s="222">
        <v>0</v>
      </c>
      <c r="T251" s="223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4" t="s">
        <v>134</v>
      </c>
      <c r="AT251" s="224" t="s">
        <v>130</v>
      </c>
      <c r="AU251" s="224" t="s">
        <v>84</v>
      </c>
      <c r="AY251" s="18" t="s">
        <v>128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8" t="s">
        <v>82</v>
      </c>
      <c r="BK251" s="225">
        <f>ROUND(I251*H251,2)</f>
        <v>0</v>
      </c>
      <c r="BL251" s="18" t="s">
        <v>134</v>
      </c>
      <c r="BM251" s="224" t="s">
        <v>562</v>
      </c>
    </row>
    <row r="252" s="2" customFormat="1">
      <c r="A252" s="39"/>
      <c r="B252" s="40"/>
      <c r="C252" s="41"/>
      <c r="D252" s="226" t="s">
        <v>136</v>
      </c>
      <c r="E252" s="41"/>
      <c r="F252" s="227" t="s">
        <v>563</v>
      </c>
      <c r="G252" s="41"/>
      <c r="H252" s="41"/>
      <c r="I252" s="228"/>
      <c r="J252" s="41"/>
      <c r="K252" s="41"/>
      <c r="L252" s="45"/>
      <c r="M252" s="229"/>
      <c r="N252" s="230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136</v>
      </c>
      <c r="AU252" s="18" t="s">
        <v>84</v>
      </c>
    </row>
    <row r="253" s="2" customFormat="1">
      <c r="A253" s="39"/>
      <c r="B253" s="40"/>
      <c r="C253" s="41"/>
      <c r="D253" s="278" t="s">
        <v>353</v>
      </c>
      <c r="E253" s="41"/>
      <c r="F253" s="279" t="s">
        <v>564</v>
      </c>
      <c r="G253" s="41"/>
      <c r="H253" s="41"/>
      <c r="I253" s="228"/>
      <c r="J253" s="41"/>
      <c r="K253" s="41"/>
      <c r="L253" s="45"/>
      <c r="M253" s="229"/>
      <c r="N253" s="230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353</v>
      </c>
      <c r="AU253" s="18" t="s">
        <v>84</v>
      </c>
    </row>
    <row r="254" s="14" customFormat="1">
      <c r="A254" s="14"/>
      <c r="B254" s="253"/>
      <c r="C254" s="254"/>
      <c r="D254" s="226" t="s">
        <v>137</v>
      </c>
      <c r="E254" s="255" t="s">
        <v>19</v>
      </c>
      <c r="F254" s="256" t="s">
        <v>565</v>
      </c>
      <c r="G254" s="254"/>
      <c r="H254" s="255" t="s">
        <v>19</v>
      </c>
      <c r="I254" s="257"/>
      <c r="J254" s="254"/>
      <c r="K254" s="254"/>
      <c r="L254" s="258"/>
      <c r="M254" s="259"/>
      <c r="N254" s="260"/>
      <c r="O254" s="260"/>
      <c r="P254" s="260"/>
      <c r="Q254" s="260"/>
      <c r="R254" s="260"/>
      <c r="S254" s="260"/>
      <c r="T254" s="26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2" t="s">
        <v>137</v>
      </c>
      <c r="AU254" s="262" t="s">
        <v>84</v>
      </c>
      <c r="AV254" s="14" t="s">
        <v>82</v>
      </c>
      <c r="AW254" s="14" t="s">
        <v>37</v>
      </c>
      <c r="AX254" s="14" t="s">
        <v>75</v>
      </c>
      <c r="AY254" s="262" t="s">
        <v>128</v>
      </c>
    </row>
    <row r="255" s="13" customFormat="1">
      <c r="A255" s="13"/>
      <c r="B255" s="231"/>
      <c r="C255" s="232"/>
      <c r="D255" s="226" t="s">
        <v>137</v>
      </c>
      <c r="E255" s="233" t="s">
        <v>19</v>
      </c>
      <c r="F255" s="234" t="s">
        <v>566</v>
      </c>
      <c r="G255" s="232"/>
      <c r="H255" s="235">
        <v>1.47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137</v>
      </c>
      <c r="AU255" s="241" t="s">
        <v>84</v>
      </c>
      <c r="AV255" s="13" t="s">
        <v>84</v>
      </c>
      <c r="AW255" s="13" t="s">
        <v>37</v>
      </c>
      <c r="AX255" s="13" t="s">
        <v>82</v>
      </c>
      <c r="AY255" s="241" t="s">
        <v>128</v>
      </c>
    </row>
    <row r="256" s="2" customFormat="1" ht="21.75" customHeight="1">
      <c r="A256" s="39"/>
      <c r="B256" s="40"/>
      <c r="C256" s="213" t="s">
        <v>567</v>
      </c>
      <c r="D256" s="213" t="s">
        <v>130</v>
      </c>
      <c r="E256" s="214" t="s">
        <v>568</v>
      </c>
      <c r="F256" s="215" t="s">
        <v>569</v>
      </c>
      <c r="G256" s="216" t="s">
        <v>167</v>
      </c>
      <c r="H256" s="217">
        <v>6.7000000000000002</v>
      </c>
      <c r="I256" s="218"/>
      <c r="J256" s="219">
        <f>ROUND(I256*H256,2)</f>
        <v>0</v>
      </c>
      <c r="K256" s="215" t="s">
        <v>350</v>
      </c>
      <c r="L256" s="45"/>
      <c r="M256" s="220" t="s">
        <v>19</v>
      </c>
      <c r="N256" s="221" t="s">
        <v>46</v>
      </c>
      <c r="O256" s="85"/>
      <c r="P256" s="222">
        <f>O256*H256</f>
        <v>0</v>
      </c>
      <c r="Q256" s="222">
        <v>1.287812</v>
      </c>
      <c r="R256" s="222">
        <f>Q256*H256</f>
        <v>8.6283404000000008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134</v>
      </c>
      <c r="AT256" s="224" t="s">
        <v>130</v>
      </c>
      <c r="AU256" s="224" t="s">
        <v>84</v>
      </c>
      <c r="AY256" s="18" t="s">
        <v>128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8" t="s">
        <v>82</v>
      </c>
      <c r="BK256" s="225">
        <f>ROUND(I256*H256,2)</f>
        <v>0</v>
      </c>
      <c r="BL256" s="18" t="s">
        <v>134</v>
      </c>
      <c r="BM256" s="224" t="s">
        <v>570</v>
      </c>
    </row>
    <row r="257" s="2" customFormat="1">
      <c r="A257" s="39"/>
      <c r="B257" s="40"/>
      <c r="C257" s="41"/>
      <c r="D257" s="226" t="s">
        <v>136</v>
      </c>
      <c r="E257" s="41"/>
      <c r="F257" s="227" t="s">
        <v>571</v>
      </c>
      <c r="G257" s="41"/>
      <c r="H257" s="41"/>
      <c r="I257" s="228"/>
      <c r="J257" s="41"/>
      <c r="K257" s="41"/>
      <c r="L257" s="45"/>
      <c r="M257" s="229"/>
      <c r="N257" s="230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136</v>
      </c>
      <c r="AU257" s="18" t="s">
        <v>84</v>
      </c>
    </row>
    <row r="258" s="2" customFormat="1">
      <c r="A258" s="39"/>
      <c r="B258" s="40"/>
      <c r="C258" s="41"/>
      <c r="D258" s="278" t="s">
        <v>353</v>
      </c>
      <c r="E258" s="41"/>
      <c r="F258" s="279" t="s">
        <v>572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353</v>
      </c>
      <c r="AU258" s="18" t="s">
        <v>84</v>
      </c>
    </row>
    <row r="259" s="14" customFormat="1">
      <c r="A259" s="14"/>
      <c r="B259" s="253"/>
      <c r="C259" s="254"/>
      <c r="D259" s="226" t="s">
        <v>137</v>
      </c>
      <c r="E259" s="255" t="s">
        <v>19</v>
      </c>
      <c r="F259" s="256" t="s">
        <v>573</v>
      </c>
      <c r="G259" s="254"/>
      <c r="H259" s="255" t="s">
        <v>19</v>
      </c>
      <c r="I259" s="257"/>
      <c r="J259" s="254"/>
      <c r="K259" s="254"/>
      <c r="L259" s="258"/>
      <c r="M259" s="259"/>
      <c r="N259" s="260"/>
      <c r="O259" s="260"/>
      <c r="P259" s="260"/>
      <c r="Q259" s="260"/>
      <c r="R259" s="260"/>
      <c r="S259" s="260"/>
      <c r="T259" s="26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2" t="s">
        <v>137</v>
      </c>
      <c r="AU259" s="262" t="s">
        <v>84</v>
      </c>
      <c r="AV259" s="14" t="s">
        <v>82</v>
      </c>
      <c r="AW259" s="14" t="s">
        <v>37</v>
      </c>
      <c r="AX259" s="14" t="s">
        <v>75</v>
      </c>
      <c r="AY259" s="262" t="s">
        <v>128</v>
      </c>
    </row>
    <row r="260" s="13" customFormat="1">
      <c r="A260" s="13"/>
      <c r="B260" s="231"/>
      <c r="C260" s="232"/>
      <c r="D260" s="226" t="s">
        <v>137</v>
      </c>
      <c r="E260" s="233" t="s">
        <v>19</v>
      </c>
      <c r="F260" s="234" t="s">
        <v>574</v>
      </c>
      <c r="G260" s="232"/>
      <c r="H260" s="235">
        <v>6.7000000000000002</v>
      </c>
      <c r="I260" s="236"/>
      <c r="J260" s="232"/>
      <c r="K260" s="232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137</v>
      </c>
      <c r="AU260" s="241" t="s">
        <v>84</v>
      </c>
      <c r="AV260" s="13" t="s">
        <v>84</v>
      </c>
      <c r="AW260" s="13" t="s">
        <v>37</v>
      </c>
      <c r="AX260" s="13" t="s">
        <v>82</v>
      </c>
      <c r="AY260" s="241" t="s">
        <v>128</v>
      </c>
    </row>
    <row r="261" s="12" customFormat="1" ht="22.8" customHeight="1">
      <c r="A261" s="12"/>
      <c r="B261" s="197"/>
      <c r="C261" s="198"/>
      <c r="D261" s="199" t="s">
        <v>74</v>
      </c>
      <c r="E261" s="211" t="s">
        <v>149</v>
      </c>
      <c r="F261" s="211" t="s">
        <v>153</v>
      </c>
      <c r="G261" s="198"/>
      <c r="H261" s="198"/>
      <c r="I261" s="201"/>
      <c r="J261" s="212">
        <f>BK261</f>
        <v>0</v>
      </c>
      <c r="K261" s="198"/>
      <c r="L261" s="203"/>
      <c r="M261" s="204"/>
      <c r="N261" s="205"/>
      <c r="O261" s="205"/>
      <c r="P261" s="206">
        <f>SUM(P262:P277)</f>
        <v>0</v>
      </c>
      <c r="Q261" s="205"/>
      <c r="R261" s="206">
        <f>SUM(R262:R277)</f>
        <v>12.365500000000001</v>
      </c>
      <c r="S261" s="205"/>
      <c r="T261" s="207">
        <f>SUM(T262:T277)</f>
        <v>12.704999999999998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8" t="s">
        <v>82</v>
      </c>
      <c r="AT261" s="209" t="s">
        <v>74</v>
      </c>
      <c r="AU261" s="209" t="s">
        <v>82</v>
      </c>
      <c r="AY261" s="208" t="s">
        <v>128</v>
      </c>
      <c r="BK261" s="210">
        <f>SUM(BK262:BK277)</f>
        <v>0</v>
      </c>
    </row>
    <row r="262" s="2" customFormat="1" ht="16.5" customHeight="1">
      <c r="A262" s="39"/>
      <c r="B262" s="40"/>
      <c r="C262" s="213" t="s">
        <v>575</v>
      </c>
      <c r="D262" s="213" t="s">
        <v>130</v>
      </c>
      <c r="E262" s="214" t="s">
        <v>576</v>
      </c>
      <c r="F262" s="215" t="s">
        <v>577</v>
      </c>
      <c r="G262" s="216" t="s">
        <v>167</v>
      </c>
      <c r="H262" s="217">
        <v>21</v>
      </c>
      <c r="I262" s="218"/>
      <c r="J262" s="219">
        <f>ROUND(I262*H262,2)</f>
        <v>0</v>
      </c>
      <c r="K262" s="215" t="s">
        <v>350</v>
      </c>
      <c r="L262" s="45"/>
      <c r="M262" s="220" t="s">
        <v>19</v>
      </c>
      <c r="N262" s="221" t="s">
        <v>46</v>
      </c>
      <c r="O262" s="85"/>
      <c r="P262" s="222">
        <f>O262*H262</f>
        <v>0</v>
      </c>
      <c r="Q262" s="222">
        <v>0.083500000000000005</v>
      </c>
      <c r="R262" s="222">
        <f>Q262*H262</f>
        <v>1.7535000000000001</v>
      </c>
      <c r="S262" s="222">
        <v>0</v>
      </c>
      <c r="T262" s="22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4" t="s">
        <v>134</v>
      </c>
      <c r="AT262" s="224" t="s">
        <v>130</v>
      </c>
      <c r="AU262" s="224" t="s">
        <v>84</v>
      </c>
      <c r="AY262" s="18" t="s">
        <v>128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8" t="s">
        <v>82</v>
      </c>
      <c r="BK262" s="225">
        <f>ROUND(I262*H262,2)</f>
        <v>0</v>
      </c>
      <c r="BL262" s="18" t="s">
        <v>134</v>
      </c>
      <c r="BM262" s="224" t="s">
        <v>578</v>
      </c>
    </row>
    <row r="263" s="2" customFormat="1">
      <c r="A263" s="39"/>
      <c r="B263" s="40"/>
      <c r="C263" s="41"/>
      <c r="D263" s="226" t="s">
        <v>136</v>
      </c>
      <c r="E263" s="41"/>
      <c r="F263" s="227" t="s">
        <v>579</v>
      </c>
      <c r="G263" s="41"/>
      <c r="H263" s="41"/>
      <c r="I263" s="228"/>
      <c r="J263" s="41"/>
      <c r="K263" s="41"/>
      <c r="L263" s="45"/>
      <c r="M263" s="229"/>
      <c r="N263" s="230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136</v>
      </c>
      <c r="AU263" s="18" t="s">
        <v>84</v>
      </c>
    </row>
    <row r="264" s="2" customFormat="1">
      <c r="A264" s="39"/>
      <c r="B264" s="40"/>
      <c r="C264" s="41"/>
      <c r="D264" s="278" t="s">
        <v>353</v>
      </c>
      <c r="E264" s="41"/>
      <c r="F264" s="279" t="s">
        <v>580</v>
      </c>
      <c r="G264" s="41"/>
      <c r="H264" s="41"/>
      <c r="I264" s="228"/>
      <c r="J264" s="41"/>
      <c r="K264" s="41"/>
      <c r="L264" s="45"/>
      <c r="M264" s="229"/>
      <c r="N264" s="230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353</v>
      </c>
      <c r="AU264" s="18" t="s">
        <v>84</v>
      </c>
    </row>
    <row r="265" s="14" customFormat="1">
      <c r="A265" s="14"/>
      <c r="B265" s="253"/>
      <c r="C265" s="254"/>
      <c r="D265" s="226" t="s">
        <v>137</v>
      </c>
      <c r="E265" s="255" t="s">
        <v>19</v>
      </c>
      <c r="F265" s="256" t="s">
        <v>581</v>
      </c>
      <c r="G265" s="254"/>
      <c r="H265" s="255" t="s">
        <v>19</v>
      </c>
      <c r="I265" s="257"/>
      <c r="J265" s="254"/>
      <c r="K265" s="254"/>
      <c r="L265" s="258"/>
      <c r="M265" s="259"/>
      <c r="N265" s="260"/>
      <c r="O265" s="260"/>
      <c r="P265" s="260"/>
      <c r="Q265" s="260"/>
      <c r="R265" s="260"/>
      <c r="S265" s="260"/>
      <c r="T265" s="26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2" t="s">
        <v>137</v>
      </c>
      <c r="AU265" s="262" t="s">
        <v>84</v>
      </c>
      <c r="AV265" s="14" t="s">
        <v>82</v>
      </c>
      <c r="AW265" s="14" t="s">
        <v>37</v>
      </c>
      <c r="AX265" s="14" t="s">
        <v>75</v>
      </c>
      <c r="AY265" s="262" t="s">
        <v>128</v>
      </c>
    </row>
    <row r="266" s="13" customFormat="1">
      <c r="A266" s="13"/>
      <c r="B266" s="231"/>
      <c r="C266" s="232"/>
      <c r="D266" s="226" t="s">
        <v>137</v>
      </c>
      <c r="E266" s="233" t="s">
        <v>19</v>
      </c>
      <c r="F266" s="234" t="s">
        <v>7</v>
      </c>
      <c r="G266" s="232"/>
      <c r="H266" s="235">
        <v>21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137</v>
      </c>
      <c r="AU266" s="241" t="s">
        <v>84</v>
      </c>
      <c r="AV266" s="13" t="s">
        <v>84</v>
      </c>
      <c r="AW266" s="13" t="s">
        <v>37</v>
      </c>
      <c r="AX266" s="13" t="s">
        <v>82</v>
      </c>
      <c r="AY266" s="241" t="s">
        <v>128</v>
      </c>
    </row>
    <row r="267" s="2" customFormat="1" ht="21.75" customHeight="1">
      <c r="A267" s="39"/>
      <c r="B267" s="40"/>
      <c r="C267" s="213" t="s">
        <v>582</v>
      </c>
      <c r="D267" s="213" t="s">
        <v>130</v>
      </c>
      <c r="E267" s="214" t="s">
        <v>583</v>
      </c>
      <c r="F267" s="215" t="s">
        <v>584</v>
      </c>
      <c r="G267" s="216" t="s">
        <v>167</v>
      </c>
      <c r="H267" s="217">
        <v>21</v>
      </c>
      <c r="I267" s="218"/>
      <c r="J267" s="219">
        <f>ROUND(I267*H267,2)</f>
        <v>0</v>
      </c>
      <c r="K267" s="215" t="s">
        <v>350</v>
      </c>
      <c r="L267" s="45"/>
      <c r="M267" s="220" t="s">
        <v>19</v>
      </c>
      <c r="N267" s="221" t="s">
        <v>46</v>
      </c>
      <c r="O267" s="85"/>
      <c r="P267" s="222">
        <f>O267*H267</f>
        <v>0</v>
      </c>
      <c r="Q267" s="222">
        <v>0</v>
      </c>
      <c r="R267" s="222">
        <f>Q267*H267</f>
        <v>0</v>
      </c>
      <c r="S267" s="222">
        <v>0.42499999999999999</v>
      </c>
      <c r="T267" s="223">
        <f>S267*H267</f>
        <v>8.9249999999999989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4" t="s">
        <v>134</v>
      </c>
      <c r="AT267" s="224" t="s">
        <v>130</v>
      </c>
      <c r="AU267" s="224" t="s">
        <v>84</v>
      </c>
      <c r="AY267" s="18" t="s">
        <v>128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8" t="s">
        <v>82</v>
      </c>
      <c r="BK267" s="225">
        <f>ROUND(I267*H267,2)</f>
        <v>0</v>
      </c>
      <c r="BL267" s="18" t="s">
        <v>134</v>
      </c>
      <c r="BM267" s="224" t="s">
        <v>585</v>
      </c>
    </row>
    <row r="268" s="2" customFormat="1">
      <c r="A268" s="39"/>
      <c r="B268" s="40"/>
      <c r="C268" s="41"/>
      <c r="D268" s="226" t="s">
        <v>136</v>
      </c>
      <c r="E268" s="41"/>
      <c r="F268" s="227" t="s">
        <v>586</v>
      </c>
      <c r="G268" s="41"/>
      <c r="H268" s="41"/>
      <c r="I268" s="228"/>
      <c r="J268" s="41"/>
      <c r="K268" s="41"/>
      <c r="L268" s="45"/>
      <c r="M268" s="229"/>
      <c r="N268" s="230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136</v>
      </c>
      <c r="AU268" s="18" t="s">
        <v>84</v>
      </c>
    </row>
    <row r="269" s="2" customFormat="1">
      <c r="A269" s="39"/>
      <c r="B269" s="40"/>
      <c r="C269" s="41"/>
      <c r="D269" s="278" t="s">
        <v>353</v>
      </c>
      <c r="E269" s="41"/>
      <c r="F269" s="279" t="s">
        <v>587</v>
      </c>
      <c r="G269" s="41"/>
      <c r="H269" s="41"/>
      <c r="I269" s="228"/>
      <c r="J269" s="41"/>
      <c r="K269" s="41"/>
      <c r="L269" s="45"/>
      <c r="M269" s="229"/>
      <c r="N269" s="230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353</v>
      </c>
      <c r="AU269" s="18" t="s">
        <v>84</v>
      </c>
    </row>
    <row r="270" s="2" customFormat="1" ht="16.5" customHeight="1">
      <c r="A270" s="39"/>
      <c r="B270" s="40"/>
      <c r="C270" s="243" t="s">
        <v>588</v>
      </c>
      <c r="D270" s="243" t="s">
        <v>172</v>
      </c>
      <c r="E270" s="244" t="s">
        <v>589</v>
      </c>
      <c r="F270" s="245" t="s">
        <v>590</v>
      </c>
      <c r="G270" s="246" t="s">
        <v>215</v>
      </c>
      <c r="H270" s="247">
        <v>7</v>
      </c>
      <c r="I270" s="248"/>
      <c r="J270" s="249">
        <f>ROUND(I270*H270,2)</f>
        <v>0</v>
      </c>
      <c r="K270" s="245" t="s">
        <v>350</v>
      </c>
      <c r="L270" s="250"/>
      <c r="M270" s="251" t="s">
        <v>19</v>
      </c>
      <c r="N270" s="252" t="s">
        <v>46</v>
      </c>
      <c r="O270" s="85"/>
      <c r="P270" s="222">
        <f>O270*H270</f>
        <v>0</v>
      </c>
      <c r="Q270" s="222">
        <v>1.516</v>
      </c>
      <c r="R270" s="222">
        <f>Q270*H270</f>
        <v>10.612</v>
      </c>
      <c r="S270" s="222">
        <v>0</v>
      </c>
      <c r="T270" s="223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4" t="s">
        <v>171</v>
      </c>
      <c r="AT270" s="224" t="s">
        <v>172</v>
      </c>
      <c r="AU270" s="224" t="s">
        <v>84</v>
      </c>
      <c r="AY270" s="18" t="s">
        <v>128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8" t="s">
        <v>82</v>
      </c>
      <c r="BK270" s="225">
        <f>ROUND(I270*H270,2)</f>
        <v>0</v>
      </c>
      <c r="BL270" s="18" t="s">
        <v>134</v>
      </c>
      <c r="BM270" s="224" t="s">
        <v>591</v>
      </c>
    </row>
    <row r="271" s="2" customFormat="1">
      <c r="A271" s="39"/>
      <c r="B271" s="40"/>
      <c r="C271" s="41"/>
      <c r="D271" s="226" t="s">
        <v>136</v>
      </c>
      <c r="E271" s="41"/>
      <c r="F271" s="227" t="s">
        <v>590</v>
      </c>
      <c r="G271" s="41"/>
      <c r="H271" s="41"/>
      <c r="I271" s="228"/>
      <c r="J271" s="41"/>
      <c r="K271" s="41"/>
      <c r="L271" s="45"/>
      <c r="M271" s="229"/>
      <c r="N271" s="230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136</v>
      </c>
      <c r="AU271" s="18" t="s">
        <v>84</v>
      </c>
    </row>
    <row r="272" s="2" customFormat="1" ht="16.5" customHeight="1">
      <c r="A272" s="39"/>
      <c r="B272" s="40"/>
      <c r="C272" s="213" t="s">
        <v>592</v>
      </c>
      <c r="D272" s="213" t="s">
        <v>130</v>
      </c>
      <c r="E272" s="214" t="s">
        <v>593</v>
      </c>
      <c r="F272" s="215" t="s">
        <v>594</v>
      </c>
      <c r="G272" s="216" t="s">
        <v>167</v>
      </c>
      <c r="H272" s="217">
        <v>21</v>
      </c>
      <c r="I272" s="218"/>
      <c r="J272" s="219">
        <f>ROUND(I272*H272,2)</f>
        <v>0</v>
      </c>
      <c r="K272" s="215" t="s">
        <v>350</v>
      </c>
      <c r="L272" s="45"/>
      <c r="M272" s="220" t="s">
        <v>19</v>
      </c>
      <c r="N272" s="221" t="s">
        <v>46</v>
      </c>
      <c r="O272" s="85"/>
      <c r="P272" s="222">
        <f>O272*H272</f>
        <v>0</v>
      </c>
      <c r="Q272" s="222">
        <v>0</v>
      </c>
      <c r="R272" s="222">
        <f>Q272*H272</f>
        <v>0</v>
      </c>
      <c r="S272" s="222">
        <v>0</v>
      </c>
      <c r="T272" s="223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4" t="s">
        <v>134</v>
      </c>
      <c r="AT272" s="224" t="s">
        <v>130</v>
      </c>
      <c r="AU272" s="224" t="s">
        <v>84</v>
      </c>
      <c r="AY272" s="18" t="s">
        <v>128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8" t="s">
        <v>82</v>
      </c>
      <c r="BK272" s="225">
        <f>ROUND(I272*H272,2)</f>
        <v>0</v>
      </c>
      <c r="BL272" s="18" t="s">
        <v>134</v>
      </c>
      <c r="BM272" s="224" t="s">
        <v>595</v>
      </c>
    </row>
    <row r="273" s="2" customFormat="1">
      <c r="A273" s="39"/>
      <c r="B273" s="40"/>
      <c r="C273" s="41"/>
      <c r="D273" s="226" t="s">
        <v>136</v>
      </c>
      <c r="E273" s="41"/>
      <c r="F273" s="227" t="s">
        <v>596</v>
      </c>
      <c r="G273" s="41"/>
      <c r="H273" s="41"/>
      <c r="I273" s="228"/>
      <c r="J273" s="41"/>
      <c r="K273" s="41"/>
      <c r="L273" s="45"/>
      <c r="M273" s="229"/>
      <c r="N273" s="230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136</v>
      </c>
      <c r="AU273" s="18" t="s">
        <v>84</v>
      </c>
    </row>
    <row r="274" s="2" customFormat="1">
      <c r="A274" s="39"/>
      <c r="B274" s="40"/>
      <c r="C274" s="41"/>
      <c r="D274" s="278" t="s">
        <v>353</v>
      </c>
      <c r="E274" s="41"/>
      <c r="F274" s="279" t="s">
        <v>597</v>
      </c>
      <c r="G274" s="41"/>
      <c r="H274" s="41"/>
      <c r="I274" s="228"/>
      <c r="J274" s="41"/>
      <c r="K274" s="41"/>
      <c r="L274" s="45"/>
      <c r="M274" s="229"/>
      <c r="N274" s="230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353</v>
      </c>
      <c r="AU274" s="18" t="s">
        <v>84</v>
      </c>
    </row>
    <row r="275" s="2" customFormat="1" ht="16.5" customHeight="1">
      <c r="A275" s="39"/>
      <c r="B275" s="40"/>
      <c r="C275" s="213" t="s">
        <v>598</v>
      </c>
      <c r="D275" s="213" t="s">
        <v>130</v>
      </c>
      <c r="E275" s="214" t="s">
        <v>599</v>
      </c>
      <c r="F275" s="215" t="s">
        <v>600</v>
      </c>
      <c r="G275" s="216" t="s">
        <v>167</v>
      </c>
      <c r="H275" s="217">
        <v>21</v>
      </c>
      <c r="I275" s="218"/>
      <c r="J275" s="219">
        <f>ROUND(I275*H275,2)</f>
        <v>0</v>
      </c>
      <c r="K275" s="215" t="s">
        <v>350</v>
      </c>
      <c r="L275" s="45"/>
      <c r="M275" s="220" t="s">
        <v>19</v>
      </c>
      <c r="N275" s="221" t="s">
        <v>46</v>
      </c>
      <c r="O275" s="85"/>
      <c r="P275" s="222">
        <f>O275*H275</f>
        <v>0</v>
      </c>
      <c r="Q275" s="222">
        <v>0</v>
      </c>
      <c r="R275" s="222">
        <f>Q275*H275</f>
        <v>0</v>
      </c>
      <c r="S275" s="222">
        <v>0.17999999999999999</v>
      </c>
      <c r="T275" s="223">
        <f>S275*H275</f>
        <v>3.7799999999999998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4" t="s">
        <v>134</v>
      </c>
      <c r="AT275" s="224" t="s">
        <v>130</v>
      </c>
      <c r="AU275" s="224" t="s">
        <v>84</v>
      </c>
      <c r="AY275" s="18" t="s">
        <v>128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8" t="s">
        <v>82</v>
      </c>
      <c r="BK275" s="225">
        <f>ROUND(I275*H275,2)</f>
        <v>0</v>
      </c>
      <c r="BL275" s="18" t="s">
        <v>134</v>
      </c>
      <c r="BM275" s="224" t="s">
        <v>601</v>
      </c>
    </row>
    <row r="276" s="2" customFormat="1">
      <c r="A276" s="39"/>
      <c r="B276" s="40"/>
      <c r="C276" s="41"/>
      <c r="D276" s="226" t="s">
        <v>136</v>
      </c>
      <c r="E276" s="41"/>
      <c r="F276" s="227" t="s">
        <v>602</v>
      </c>
      <c r="G276" s="41"/>
      <c r="H276" s="41"/>
      <c r="I276" s="228"/>
      <c r="J276" s="41"/>
      <c r="K276" s="41"/>
      <c r="L276" s="45"/>
      <c r="M276" s="229"/>
      <c r="N276" s="230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136</v>
      </c>
      <c r="AU276" s="18" t="s">
        <v>84</v>
      </c>
    </row>
    <row r="277" s="2" customFormat="1">
      <c r="A277" s="39"/>
      <c r="B277" s="40"/>
      <c r="C277" s="41"/>
      <c r="D277" s="278" t="s">
        <v>353</v>
      </c>
      <c r="E277" s="41"/>
      <c r="F277" s="279" t="s">
        <v>603</v>
      </c>
      <c r="G277" s="41"/>
      <c r="H277" s="41"/>
      <c r="I277" s="228"/>
      <c r="J277" s="41"/>
      <c r="K277" s="41"/>
      <c r="L277" s="45"/>
      <c r="M277" s="229"/>
      <c r="N277" s="230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353</v>
      </c>
      <c r="AU277" s="18" t="s">
        <v>84</v>
      </c>
    </row>
    <row r="278" s="12" customFormat="1" ht="22.8" customHeight="1">
      <c r="A278" s="12"/>
      <c r="B278" s="197"/>
      <c r="C278" s="198"/>
      <c r="D278" s="199" t="s">
        <v>74</v>
      </c>
      <c r="E278" s="211" t="s">
        <v>178</v>
      </c>
      <c r="F278" s="211" t="s">
        <v>604</v>
      </c>
      <c r="G278" s="198"/>
      <c r="H278" s="198"/>
      <c r="I278" s="201"/>
      <c r="J278" s="212">
        <f>BK278</f>
        <v>0</v>
      </c>
      <c r="K278" s="198"/>
      <c r="L278" s="203"/>
      <c r="M278" s="204"/>
      <c r="N278" s="205"/>
      <c r="O278" s="205"/>
      <c r="P278" s="206">
        <f>SUM(P279:P298)</f>
        <v>0</v>
      </c>
      <c r="Q278" s="205"/>
      <c r="R278" s="206">
        <f>SUM(R279:R298)</f>
        <v>3.0415952560000004</v>
      </c>
      <c r="S278" s="205"/>
      <c r="T278" s="207">
        <f>SUM(T279:T298)</f>
        <v>55.442400000000006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8" t="s">
        <v>82</v>
      </c>
      <c r="AT278" s="209" t="s">
        <v>74</v>
      </c>
      <c r="AU278" s="209" t="s">
        <v>82</v>
      </c>
      <c r="AY278" s="208" t="s">
        <v>128</v>
      </c>
      <c r="BK278" s="210">
        <f>SUM(BK279:BK298)</f>
        <v>0</v>
      </c>
    </row>
    <row r="279" s="2" customFormat="1" ht="16.5" customHeight="1">
      <c r="A279" s="39"/>
      <c r="B279" s="40"/>
      <c r="C279" s="213" t="s">
        <v>605</v>
      </c>
      <c r="D279" s="213" t="s">
        <v>130</v>
      </c>
      <c r="E279" s="214" t="s">
        <v>606</v>
      </c>
      <c r="F279" s="215" t="s">
        <v>607</v>
      </c>
      <c r="G279" s="216" t="s">
        <v>133</v>
      </c>
      <c r="H279" s="217">
        <v>17.600000000000001</v>
      </c>
      <c r="I279" s="218"/>
      <c r="J279" s="219">
        <f>ROUND(I279*H279,2)</f>
        <v>0</v>
      </c>
      <c r="K279" s="215" t="s">
        <v>350</v>
      </c>
      <c r="L279" s="45"/>
      <c r="M279" s="220" t="s">
        <v>19</v>
      </c>
      <c r="N279" s="221" t="s">
        <v>46</v>
      </c>
      <c r="O279" s="85"/>
      <c r="P279" s="222">
        <f>O279*H279</f>
        <v>0</v>
      </c>
      <c r="Q279" s="222">
        <v>0.000174</v>
      </c>
      <c r="R279" s="222">
        <f>Q279*H279</f>
        <v>0.0030624000000000003</v>
      </c>
      <c r="S279" s="222">
        <v>0</v>
      </c>
      <c r="T279" s="223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4" t="s">
        <v>134</v>
      </c>
      <c r="AT279" s="224" t="s">
        <v>130</v>
      </c>
      <c r="AU279" s="224" t="s">
        <v>84</v>
      </c>
      <c r="AY279" s="18" t="s">
        <v>128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8" t="s">
        <v>82</v>
      </c>
      <c r="BK279" s="225">
        <f>ROUND(I279*H279,2)</f>
        <v>0</v>
      </c>
      <c r="BL279" s="18" t="s">
        <v>134</v>
      </c>
      <c r="BM279" s="224" t="s">
        <v>608</v>
      </c>
    </row>
    <row r="280" s="2" customFormat="1">
      <c r="A280" s="39"/>
      <c r="B280" s="40"/>
      <c r="C280" s="41"/>
      <c r="D280" s="226" t="s">
        <v>136</v>
      </c>
      <c r="E280" s="41"/>
      <c r="F280" s="227" t="s">
        <v>609</v>
      </c>
      <c r="G280" s="41"/>
      <c r="H280" s="41"/>
      <c r="I280" s="228"/>
      <c r="J280" s="41"/>
      <c r="K280" s="41"/>
      <c r="L280" s="45"/>
      <c r="M280" s="229"/>
      <c r="N280" s="230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136</v>
      </c>
      <c r="AU280" s="18" t="s">
        <v>84</v>
      </c>
    </row>
    <row r="281" s="2" customFormat="1">
      <c r="A281" s="39"/>
      <c r="B281" s="40"/>
      <c r="C281" s="41"/>
      <c r="D281" s="278" t="s">
        <v>353</v>
      </c>
      <c r="E281" s="41"/>
      <c r="F281" s="279" t="s">
        <v>610</v>
      </c>
      <c r="G281" s="41"/>
      <c r="H281" s="41"/>
      <c r="I281" s="228"/>
      <c r="J281" s="41"/>
      <c r="K281" s="41"/>
      <c r="L281" s="45"/>
      <c r="M281" s="229"/>
      <c r="N281" s="230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353</v>
      </c>
      <c r="AU281" s="18" t="s">
        <v>84</v>
      </c>
    </row>
    <row r="282" s="14" customFormat="1">
      <c r="A282" s="14"/>
      <c r="B282" s="253"/>
      <c r="C282" s="254"/>
      <c r="D282" s="226" t="s">
        <v>137</v>
      </c>
      <c r="E282" s="255" t="s">
        <v>19</v>
      </c>
      <c r="F282" s="256" t="s">
        <v>611</v>
      </c>
      <c r="G282" s="254"/>
      <c r="H282" s="255" t="s">
        <v>19</v>
      </c>
      <c r="I282" s="257"/>
      <c r="J282" s="254"/>
      <c r="K282" s="254"/>
      <c r="L282" s="258"/>
      <c r="M282" s="259"/>
      <c r="N282" s="260"/>
      <c r="O282" s="260"/>
      <c r="P282" s="260"/>
      <c r="Q282" s="260"/>
      <c r="R282" s="260"/>
      <c r="S282" s="260"/>
      <c r="T282" s="26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2" t="s">
        <v>137</v>
      </c>
      <c r="AU282" s="262" t="s">
        <v>84</v>
      </c>
      <c r="AV282" s="14" t="s">
        <v>82</v>
      </c>
      <c r="AW282" s="14" t="s">
        <v>37</v>
      </c>
      <c r="AX282" s="14" t="s">
        <v>75</v>
      </c>
      <c r="AY282" s="262" t="s">
        <v>128</v>
      </c>
    </row>
    <row r="283" s="13" customFormat="1">
      <c r="A283" s="13"/>
      <c r="B283" s="231"/>
      <c r="C283" s="232"/>
      <c r="D283" s="226" t="s">
        <v>137</v>
      </c>
      <c r="E283" s="233" t="s">
        <v>19</v>
      </c>
      <c r="F283" s="234" t="s">
        <v>612</v>
      </c>
      <c r="G283" s="232"/>
      <c r="H283" s="235">
        <v>17.600000000000001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1" t="s">
        <v>137</v>
      </c>
      <c r="AU283" s="241" t="s">
        <v>84</v>
      </c>
      <c r="AV283" s="13" t="s">
        <v>84</v>
      </c>
      <c r="AW283" s="13" t="s">
        <v>37</v>
      </c>
      <c r="AX283" s="13" t="s">
        <v>82</v>
      </c>
      <c r="AY283" s="241" t="s">
        <v>128</v>
      </c>
    </row>
    <row r="284" s="2" customFormat="1" ht="16.5" customHeight="1">
      <c r="A284" s="39"/>
      <c r="B284" s="40"/>
      <c r="C284" s="213" t="s">
        <v>613</v>
      </c>
      <c r="D284" s="213" t="s">
        <v>130</v>
      </c>
      <c r="E284" s="214" t="s">
        <v>614</v>
      </c>
      <c r="F284" s="215" t="s">
        <v>615</v>
      </c>
      <c r="G284" s="216" t="s">
        <v>215</v>
      </c>
      <c r="H284" s="217">
        <v>2</v>
      </c>
      <c r="I284" s="218"/>
      <c r="J284" s="219">
        <f>ROUND(I284*H284,2)</f>
        <v>0</v>
      </c>
      <c r="K284" s="215" t="s">
        <v>350</v>
      </c>
      <c r="L284" s="45"/>
      <c r="M284" s="220" t="s">
        <v>19</v>
      </c>
      <c r="N284" s="221" t="s">
        <v>46</v>
      </c>
      <c r="O284" s="85"/>
      <c r="P284" s="222">
        <f>O284*H284</f>
        <v>0</v>
      </c>
      <c r="Q284" s="222">
        <v>0.0064850000000000003</v>
      </c>
      <c r="R284" s="222">
        <f>Q284*H284</f>
        <v>0.012970000000000001</v>
      </c>
      <c r="S284" s="222">
        <v>0</v>
      </c>
      <c r="T284" s="223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4" t="s">
        <v>134</v>
      </c>
      <c r="AT284" s="224" t="s">
        <v>130</v>
      </c>
      <c r="AU284" s="224" t="s">
        <v>84</v>
      </c>
      <c r="AY284" s="18" t="s">
        <v>128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8" t="s">
        <v>82</v>
      </c>
      <c r="BK284" s="225">
        <f>ROUND(I284*H284,2)</f>
        <v>0</v>
      </c>
      <c r="BL284" s="18" t="s">
        <v>134</v>
      </c>
      <c r="BM284" s="224" t="s">
        <v>616</v>
      </c>
    </row>
    <row r="285" s="2" customFormat="1">
      <c r="A285" s="39"/>
      <c r="B285" s="40"/>
      <c r="C285" s="41"/>
      <c r="D285" s="226" t="s">
        <v>136</v>
      </c>
      <c r="E285" s="41"/>
      <c r="F285" s="227" t="s">
        <v>617</v>
      </c>
      <c r="G285" s="41"/>
      <c r="H285" s="41"/>
      <c r="I285" s="228"/>
      <c r="J285" s="41"/>
      <c r="K285" s="41"/>
      <c r="L285" s="45"/>
      <c r="M285" s="229"/>
      <c r="N285" s="230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136</v>
      </c>
      <c r="AU285" s="18" t="s">
        <v>84</v>
      </c>
    </row>
    <row r="286" s="2" customFormat="1">
      <c r="A286" s="39"/>
      <c r="B286" s="40"/>
      <c r="C286" s="41"/>
      <c r="D286" s="278" t="s">
        <v>353</v>
      </c>
      <c r="E286" s="41"/>
      <c r="F286" s="279" t="s">
        <v>618</v>
      </c>
      <c r="G286" s="41"/>
      <c r="H286" s="41"/>
      <c r="I286" s="228"/>
      <c r="J286" s="41"/>
      <c r="K286" s="41"/>
      <c r="L286" s="45"/>
      <c r="M286" s="229"/>
      <c r="N286" s="230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353</v>
      </c>
      <c r="AU286" s="18" t="s">
        <v>84</v>
      </c>
    </row>
    <row r="287" s="2" customFormat="1" ht="16.5" customHeight="1">
      <c r="A287" s="39"/>
      <c r="B287" s="40"/>
      <c r="C287" s="213" t="s">
        <v>619</v>
      </c>
      <c r="D287" s="213" t="s">
        <v>130</v>
      </c>
      <c r="E287" s="214" t="s">
        <v>620</v>
      </c>
      <c r="F287" s="215" t="s">
        <v>621</v>
      </c>
      <c r="G287" s="216" t="s">
        <v>187</v>
      </c>
      <c r="H287" s="217">
        <v>25.199999999999999</v>
      </c>
      <c r="I287" s="218"/>
      <c r="J287" s="219">
        <f>ROUND(I287*H287,2)</f>
        <v>0</v>
      </c>
      <c r="K287" s="215" t="s">
        <v>350</v>
      </c>
      <c r="L287" s="45"/>
      <c r="M287" s="220" t="s">
        <v>19</v>
      </c>
      <c r="N287" s="221" t="s">
        <v>46</v>
      </c>
      <c r="O287" s="85"/>
      <c r="P287" s="222">
        <f>O287*H287</f>
        <v>0</v>
      </c>
      <c r="Q287" s="222">
        <v>0.12</v>
      </c>
      <c r="R287" s="222">
        <f>Q287*H287</f>
        <v>3.024</v>
      </c>
      <c r="S287" s="222">
        <v>2.2000000000000002</v>
      </c>
      <c r="T287" s="223">
        <f>S287*H287</f>
        <v>55.440000000000005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4" t="s">
        <v>134</v>
      </c>
      <c r="AT287" s="224" t="s">
        <v>130</v>
      </c>
      <c r="AU287" s="224" t="s">
        <v>84</v>
      </c>
      <c r="AY287" s="18" t="s">
        <v>128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8" t="s">
        <v>82</v>
      </c>
      <c r="BK287" s="225">
        <f>ROUND(I287*H287,2)</f>
        <v>0</v>
      </c>
      <c r="BL287" s="18" t="s">
        <v>134</v>
      </c>
      <c r="BM287" s="224" t="s">
        <v>622</v>
      </c>
    </row>
    <row r="288" s="2" customFormat="1">
      <c r="A288" s="39"/>
      <c r="B288" s="40"/>
      <c r="C288" s="41"/>
      <c r="D288" s="226" t="s">
        <v>136</v>
      </c>
      <c r="E288" s="41"/>
      <c r="F288" s="227" t="s">
        <v>623</v>
      </c>
      <c r="G288" s="41"/>
      <c r="H288" s="41"/>
      <c r="I288" s="228"/>
      <c r="J288" s="41"/>
      <c r="K288" s="41"/>
      <c r="L288" s="45"/>
      <c r="M288" s="229"/>
      <c r="N288" s="230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136</v>
      </c>
      <c r="AU288" s="18" t="s">
        <v>84</v>
      </c>
    </row>
    <row r="289" s="2" customFormat="1">
      <c r="A289" s="39"/>
      <c r="B289" s="40"/>
      <c r="C289" s="41"/>
      <c r="D289" s="278" t="s">
        <v>353</v>
      </c>
      <c r="E289" s="41"/>
      <c r="F289" s="279" t="s">
        <v>624</v>
      </c>
      <c r="G289" s="41"/>
      <c r="H289" s="41"/>
      <c r="I289" s="228"/>
      <c r="J289" s="41"/>
      <c r="K289" s="41"/>
      <c r="L289" s="45"/>
      <c r="M289" s="229"/>
      <c r="N289" s="230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353</v>
      </c>
      <c r="AU289" s="18" t="s">
        <v>84</v>
      </c>
    </row>
    <row r="290" s="14" customFormat="1">
      <c r="A290" s="14"/>
      <c r="B290" s="253"/>
      <c r="C290" s="254"/>
      <c r="D290" s="226" t="s">
        <v>137</v>
      </c>
      <c r="E290" s="255" t="s">
        <v>19</v>
      </c>
      <c r="F290" s="256" t="s">
        <v>625</v>
      </c>
      <c r="G290" s="254"/>
      <c r="H290" s="255" t="s">
        <v>19</v>
      </c>
      <c r="I290" s="257"/>
      <c r="J290" s="254"/>
      <c r="K290" s="254"/>
      <c r="L290" s="258"/>
      <c r="M290" s="259"/>
      <c r="N290" s="260"/>
      <c r="O290" s="260"/>
      <c r="P290" s="260"/>
      <c r="Q290" s="260"/>
      <c r="R290" s="260"/>
      <c r="S290" s="260"/>
      <c r="T290" s="26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2" t="s">
        <v>137</v>
      </c>
      <c r="AU290" s="262" t="s">
        <v>84</v>
      </c>
      <c r="AV290" s="14" t="s">
        <v>82</v>
      </c>
      <c r="AW290" s="14" t="s">
        <v>37</v>
      </c>
      <c r="AX290" s="14" t="s">
        <v>75</v>
      </c>
      <c r="AY290" s="262" t="s">
        <v>128</v>
      </c>
    </row>
    <row r="291" s="13" customFormat="1">
      <c r="A291" s="13"/>
      <c r="B291" s="231"/>
      <c r="C291" s="232"/>
      <c r="D291" s="226" t="s">
        <v>137</v>
      </c>
      <c r="E291" s="233" t="s">
        <v>19</v>
      </c>
      <c r="F291" s="234" t="s">
        <v>626</v>
      </c>
      <c r="G291" s="232"/>
      <c r="H291" s="235">
        <v>25.199999999999999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1" t="s">
        <v>137</v>
      </c>
      <c r="AU291" s="241" t="s">
        <v>84</v>
      </c>
      <c r="AV291" s="13" t="s">
        <v>84</v>
      </c>
      <c r="AW291" s="13" t="s">
        <v>37</v>
      </c>
      <c r="AX291" s="13" t="s">
        <v>82</v>
      </c>
      <c r="AY291" s="241" t="s">
        <v>128</v>
      </c>
    </row>
    <row r="292" s="2" customFormat="1" ht="16.5" customHeight="1">
      <c r="A292" s="39"/>
      <c r="B292" s="40"/>
      <c r="C292" s="213" t="s">
        <v>627</v>
      </c>
      <c r="D292" s="213" t="s">
        <v>130</v>
      </c>
      <c r="E292" s="214" t="s">
        <v>628</v>
      </c>
      <c r="F292" s="215" t="s">
        <v>629</v>
      </c>
      <c r="G292" s="216" t="s">
        <v>133</v>
      </c>
      <c r="H292" s="217">
        <v>2.3999999999999999</v>
      </c>
      <c r="I292" s="218"/>
      <c r="J292" s="219">
        <f>ROUND(I292*H292,2)</f>
        <v>0</v>
      </c>
      <c r="K292" s="215" t="s">
        <v>350</v>
      </c>
      <c r="L292" s="45"/>
      <c r="M292" s="220" t="s">
        <v>19</v>
      </c>
      <c r="N292" s="221" t="s">
        <v>46</v>
      </c>
      <c r="O292" s="85"/>
      <c r="P292" s="222">
        <f>O292*H292</f>
        <v>0</v>
      </c>
      <c r="Q292" s="222">
        <v>0.00065118999999999995</v>
      </c>
      <c r="R292" s="222">
        <f>Q292*H292</f>
        <v>0.0015628559999999998</v>
      </c>
      <c r="S292" s="222">
        <v>0.001</v>
      </c>
      <c r="T292" s="223">
        <f>S292*H292</f>
        <v>0.0023999999999999998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4" t="s">
        <v>134</v>
      </c>
      <c r="AT292" s="224" t="s">
        <v>130</v>
      </c>
      <c r="AU292" s="224" t="s">
        <v>84</v>
      </c>
      <c r="AY292" s="18" t="s">
        <v>128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8" t="s">
        <v>82</v>
      </c>
      <c r="BK292" s="225">
        <f>ROUND(I292*H292,2)</f>
        <v>0</v>
      </c>
      <c r="BL292" s="18" t="s">
        <v>134</v>
      </c>
      <c r="BM292" s="224" t="s">
        <v>630</v>
      </c>
    </row>
    <row r="293" s="2" customFormat="1">
      <c r="A293" s="39"/>
      <c r="B293" s="40"/>
      <c r="C293" s="41"/>
      <c r="D293" s="226" t="s">
        <v>136</v>
      </c>
      <c r="E293" s="41"/>
      <c r="F293" s="227" t="s">
        <v>631</v>
      </c>
      <c r="G293" s="41"/>
      <c r="H293" s="41"/>
      <c r="I293" s="228"/>
      <c r="J293" s="41"/>
      <c r="K293" s="41"/>
      <c r="L293" s="45"/>
      <c r="M293" s="229"/>
      <c r="N293" s="230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136</v>
      </c>
      <c r="AU293" s="18" t="s">
        <v>84</v>
      </c>
    </row>
    <row r="294" s="2" customFormat="1">
      <c r="A294" s="39"/>
      <c r="B294" s="40"/>
      <c r="C294" s="41"/>
      <c r="D294" s="278" t="s">
        <v>353</v>
      </c>
      <c r="E294" s="41"/>
      <c r="F294" s="279" t="s">
        <v>632</v>
      </c>
      <c r="G294" s="41"/>
      <c r="H294" s="41"/>
      <c r="I294" s="228"/>
      <c r="J294" s="41"/>
      <c r="K294" s="41"/>
      <c r="L294" s="45"/>
      <c r="M294" s="229"/>
      <c r="N294" s="230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353</v>
      </c>
      <c r="AU294" s="18" t="s">
        <v>84</v>
      </c>
    </row>
    <row r="295" s="14" customFormat="1">
      <c r="A295" s="14"/>
      <c r="B295" s="253"/>
      <c r="C295" s="254"/>
      <c r="D295" s="226" t="s">
        <v>137</v>
      </c>
      <c r="E295" s="255" t="s">
        <v>19</v>
      </c>
      <c r="F295" s="256" t="s">
        <v>633</v>
      </c>
      <c r="G295" s="254"/>
      <c r="H295" s="255" t="s">
        <v>19</v>
      </c>
      <c r="I295" s="257"/>
      <c r="J295" s="254"/>
      <c r="K295" s="254"/>
      <c r="L295" s="258"/>
      <c r="M295" s="259"/>
      <c r="N295" s="260"/>
      <c r="O295" s="260"/>
      <c r="P295" s="260"/>
      <c r="Q295" s="260"/>
      <c r="R295" s="260"/>
      <c r="S295" s="260"/>
      <c r="T295" s="26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2" t="s">
        <v>137</v>
      </c>
      <c r="AU295" s="262" t="s">
        <v>84</v>
      </c>
      <c r="AV295" s="14" t="s">
        <v>82</v>
      </c>
      <c r="AW295" s="14" t="s">
        <v>37</v>
      </c>
      <c r="AX295" s="14" t="s">
        <v>75</v>
      </c>
      <c r="AY295" s="262" t="s">
        <v>128</v>
      </c>
    </row>
    <row r="296" s="14" customFormat="1">
      <c r="A296" s="14"/>
      <c r="B296" s="253"/>
      <c r="C296" s="254"/>
      <c r="D296" s="226" t="s">
        <v>137</v>
      </c>
      <c r="E296" s="255" t="s">
        <v>19</v>
      </c>
      <c r="F296" s="256" t="s">
        <v>634</v>
      </c>
      <c r="G296" s="254"/>
      <c r="H296" s="255" t="s">
        <v>19</v>
      </c>
      <c r="I296" s="257"/>
      <c r="J296" s="254"/>
      <c r="K296" s="254"/>
      <c r="L296" s="258"/>
      <c r="M296" s="259"/>
      <c r="N296" s="260"/>
      <c r="O296" s="260"/>
      <c r="P296" s="260"/>
      <c r="Q296" s="260"/>
      <c r="R296" s="260"/>
      <c r="S296" s="260"/>
      <c r="T296" s="26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2" t="s">
        <v>137</v>
      </c>
      <c r="AU296" s="262" t="s">
        <v>84</v>
      </c>
      <c r="AV296" s="14" t="s">
        <v>82</v>
      </c>
      <c r="AW296" s="14" t="s">
        <v>37</v>
      </c>
      <c r="AX296" s="14" t="s">
        <v>75</v>
      </c>
      <c r="AY296" s="262" t="s">
        <v>128</v>
      </c>
    </row>
    <row r="297" s="13" customFormat="1">
      <c r="A297" s="13"/>
      <c r="B297" s="231"/>
      <c r="C297" s="232"/>
      <c r="D297" s="226" t="s">
        <v>137</v>
      </c>
      <c r="E297" s="233" t="s">
        <v>19</v>
      </c>
      <c r="F297" s="234" t="s">
        <v>635</v>
      </c>
      <c r="G297" s="232"/>
      <c r="H297" s="235">
        <v>2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137</v>
      </c>
      <c r="AU297" s="241" t="s">
        <v>84</v>
      </c>
      <c r="AV297" s="13" t="s">
        <v>84</v>
      </c>
      <c r="AW297" s="13" t="s">
        <v>37</v>
      </c>
      <c r="AX297" s="13" t="s">
        <v>82</v>
      </c>
      <c r="AY297" s="241" t="s">
        <v>128</v>
      </c>
    </row>
    <row r="298" s="13" customFormat="1">
      <c r="A298" s="13"/>
      <c r="B298" s="231"/>
      <c r="C298" s="232"/>
      <c r="D298" s="226" t="s">
        <v>137</v>
      </c>
      <c r="E298" s="232"/>
      <c r="F298" s="234" t="s">
        <v>636</v>
      </c>
      <c r="G298" s="232"/>
      <c r="H298" s="235">
        <v>2.3999999999999999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1" t="s">
        <v>137</v>
      </c>
      <c r="AU298" s="241" t="s">
        <v>84</v>
      </c>
      <c r="AV298" s="13" t="s">
        <v>84</v>
      </c>
      <c r="AW298" s="13" t="s">
        <v>4</v>
      </c>
      <c r="AX298" s="13" t="s">
        <v>82</v>
      </c>
      <c r="AY298" s="241" t="s">
        <v>128</v>
      </c>
    </row>
    <row r="299" s="12" customFormat="1" ht="22.8" customHeight="1">
      <c r="A299" s="12"/>
      <c r="B299" s="197"/>
      <c r="C299" s="198"/>
      <c r="D299" s="199" t="s">
        <v>74</v>
      </c>
      <c r="E299" s="211" t="s">
        <v>637</v>
      </c>
      <c r="F299" s="211" t="s">
        <v>638</v>
      </c>
      <c r="G299" s="198"/>
      <c r="H299" s="198"/>
      <c r="I299" s="201"/>
      <c r="J299" s="212">
        <f>BK299</f>
        <v>0</v>
      </c>
      <c r="K299" s="198"/>
      <c r="L299" s="203"/>
      <c r="M299" s="204"/>
      <c r="N299" s="205"/>
      <c r="O299" s="205"/>
      <c r="P299" s="206">
        <f>SUM(P300:P317)</f>
        <v>0</v>
      </c>
      <c r="Q299" s="205"/>
      <c r="R299" s="206">
        <f>SUM(R300:R317)</f>
        <v>0</v>
      </c>
      <c r="S299" s="205"/>
      <c r="T299" s="207">
        <f>SUM(T300:T317)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8" t="s">
        <v>82</v>
      </c>
      <c r="AT299" s="209" t="s">
        <v>74</v>
      </c>
      <c r="AU299" s="209" t="s">
        <v>82</v>
      </c>
      <c r="AY299" s="208" t="s">
        <v>128</v>
      </c>
      <c r="BK299" s="210">
        <f>SUM(BK300:BK317)</f>
        <v>0</v>
      </c>
    </row>
    <row r="300" s="2" customFormat="1" ht="16.5" customHeight="1">
      <c r="A300" s="39"/>
      <c r="B300" s="40"/>
      <c r="C300" s="213" t="s">
        <v>639</v>
      </c>
      <c r="D300" s="213" t="s">
        <v>130</v>
      </c>
      <c r="E300" s="214" t="s">
        <v>640</v>
      </c>
      <c r="F300" s="215" t="s">
        <v>641</v>
      </c>
      <c r="G300" s="216" t="s">
        <v>175</v>
      </c>
      <c r="H300" s="217">
        <v>68.147000000000006</v>
      </c>
      <c r="I300" s="218"/>
      <c r="J300" s="219">
        <f>ROUND(I300*H300,2)</f>
        <v>0</v>
      </c>
      <c r="K300" s="215" t="s">
        <v>350</v>
      </c>
      <c r="L300" s="45"/>
      <c r="M300" s="220" t="s">
        <v>19</v>
      </c>
      <c r="N300" s="221" t="s">
        <v>46</v>
      </c>
      <c r="O300" s="85"/>
      <c r="P300" s="222">
        <f>O300*H300</f>
        <v>0</v>
      </c>
      <c r="Q300" s="222">
        <v>0</v>
      </c>
      <c r="R300" s="222">
        <f>Q300*H300</f>
        <v>0</v>
      </c>
      <c r="S300" s="222">
        <v>0</v>
      </c>
      <c r="T300" s="223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4" t="s">
        <v>134</v>
      </c>
      <c r="AT300" s="224" t="s">
        <v>130</v>
      </c>
      <c r="AU300" s="224" t="s">
        <v>84</v>
      </c>
      <c r="AY300" s="18" t="s">
        <v>128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8" t="s">
        <v>82</v>
      </c>
      <c r="BK300" s="225">
        <f>ROUND(I300*H300,2)</f>
        <v>0</v>
      </c>
      <c r="BL300" s="18" t="s">
        <v>134</v>
      </c>
      <c r="BM300" s="224" t="s">
        <v>642</v>
      </c>
    </row>
    <row r="301" s="2" customFormat="1">
      <c r="A301" s="39"/>
      <c r="B301" s="40"/>
      <c r="C301" s="41"/>
      <c r="D301" s="226" t="s">
        <v>136</v>
      </c>
      <c r="E301" s="41"/>
      <c r="F301" s="227" t="s">
        <v>643</v>
      </c>
      <c r="G301" s="41"/>
      <c r="H301" s="41"/>
      <c r="I301" s="228"/>
      <c r="J301" s="41"/>
      <c r="K301" s="41"/>
      <c r="L301" s="45"/>
      <c r="M301" s="229"/>
      <c r="N301" s="230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136</v>
      </c>
      <c r="AU301" s="18" t="s">
        <v>84</v>
      </c>
    </row>
    <row r="302" s="2" customFormat="1">
      <c r="A302" s="39"/>
      <c r="B302" s="40"/>
      <c r="C302" s="41"/>
      <c r="D302" s="278" t="s">
        <v>353</v>
      </c>
      <c r="E302" s="41"/>
      <c r="F302" s="279" t="s">
        <v>644</v>
      </c>
      <c r="G302" s="41"/>
      <c r="H302" s="41"/>
      <c r="I302" s="228"/>
      <c r="J302" s="41"/>
      <c r="K302" s="41"/>
      <c r="L302" s="45"/>
      <c r="M302" s="229"/>
      <c r="N302" s="230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353</v>
      </c>
      <c r="AU302" s="18" t="s">
        <v>84</v>
      </c>
    </row>
    <row r="303" s="2" customFormat="1" ht="16.5" customHeight="1">
      <c r="A303" s="39"/>
      <c r="B303" s="40"/>
      <c r="C303" s="213" t="s">
        <v>645</v>
      </c>
      <c r="D303" s="213" t="s">
        <v>130</v>
      </c>
      <c r="E303" s="214" t="s">
        <v>646</v>
      </c>
      <c r="F303" s="215" t="s">
        <v>647</v>
      </c>
      <c r="G303" s="216" t="s">
        <v>175</v>
      </c>
      <c r="H303" s="217">
        <v>340.73500000000001</v>
      </c>
      <c r="I303" s="218"/>
      <c r="J303" s="219">
        <f>ROUND(I303*H303,2)</f>
        <v>0</v>
      </c>
      <c r="K303" s="215" t="s">
        <v>350</v>
      </c>
      <c r="L303" s="45"/>
      <c r="M303" s="220" t="s">
        <v>19</v>
      </c>
      <c r="N303" s="221" t="s">
        <v>46</v>
      </c>
      <c r="O303" s="85"/>
      <c r="P303" s="222">
        <f>O303*H303</f>
        <v>0</v>
      </c>
      <c r="Q303" s="222">
        <v>0</v>
      </c>
      <c r="R303" s="222">
        <f>Q303*H303</f>
        <v>0</v>
      </c>
      <c r="S303" s="222">
        <v>0</v>
      </c>
      <c r="T303" s="223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4" t="s">
        <v>134</v>
      </c>
      <c r="AT303" s="224" t="s">
        <v>130</v>
      </c>
      <c r="AU303" s="224" t="s">
        <v>84</v>
      </c>
      <c r="AY303" s="18" t="s">
        <v>128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8" t="s">
        <v>82</v>
      </c>
      <c r="BK303" s="225">
        <f>ROUND(I303*H303,2)</f>
        <v>0</v>
      </c>
      <c r="BL303" s="18" t="s">
        <v>134</v>
      </c>
      <c r="BM303" s="224" t="s">
        <v>648</v>
      </c>
    </row>
    <row r="304" s="2" customFormat="1">
      <c r="A304" s="39"/>
      <c r="B304" s="40"/>
      <c r="C304" s="41"/>
      <c r="D304" s="226" t="s">
        <v>136</v>
      </c>
      <c r="E304" s="41"/>
      <c r="F304" s="227" t="s">
        <v>649</v>
      </c>
      <c r="G304" s="41"/>
      <c r="H304" s="41"/>
      <c r="I304" s="228"/>
      <c r="J304" s="41"/>
      <c r="K304" s="41"/>
      <c r="L304" s="45"/>
      <c r="M304" s="229"/>
      <c r="N304" s="230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136</v>
      </c>
      <c r="AU304" s="18" t="s">
        <v>84</v>
      </c>
    </row>
    <row r="305" s="2" customFormat="1">
      <c r="A305" s="39"/>
      <c r="B305" s="40"/>
      <c r="C305" s="41"/>
      <c r="D305" s="278" t="s">
        <v>353</v>
      </c>
      <c r="E305" s="41"/>
      <c r="F305" s="279" t="s">
        <v>650</v>
      </c>
      <c r="G305" s="41"/>
      <c r="H305" s="41"/>
      <c r="I305" s="228"/>
      <c r="J305" s="41"/>
      <c r="K305" s="41"/>
      <c r="L305" s="45"/>
      <c r="M305" s="229"/>
      <c r="N305" s="230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353</v>
      </c>
      <c r="AU305" s="18" t="s">
        <v>84</v>
      </c>
    </row>
    <row r="306" s="13" customFormat="1">
      <c r="A306" s="13"/>
      <c r="B306" s="231"/>
      <c r="C306" s="232"/>
      <c r="D306" s="226" t="s">
        <v>137</v>
      </c>
      <c r="E306" s="232"/>
      <c r="F306" s="234" t="s">
        <v>651</v>
      </c>
      <c r="G306" s="232"/>
      <c r="H306" s="235">
        <v>340.73500000000001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1" t="s">
        <v>137</v>
      </c>
      <c r="AU306" s="241" t="s">
        <v>84</v>
      </c>
      <c r="AV306" s="13" t="s">
        <v>84</v>
      </c>
      <c r="AW306" s="13" t="s">
        <v>4</v>
      </c>
      <c r="AX306" s="13" t="s">
        <v>82</v>
      </c>
      <c r="AY306" s="241" t="s">
        <v>128</v>
      </c>
    </row>
    <row r="307" s="2" customFormat="1" ht="21.75" customHeight="1">
      <c r="A307" s="39"/>
      <c r="B307" s="40"/>
      <c r="C307" s="213" t="s">
        <v>652</v>
      </c>
      <c r="D307" s="213" t="s">
        <v>130</v>
      </c>
      <c r="E307" s="214" t="s">
        <v>653</v>
      </c>
      <c r="F307" s="215" t="s">
        <v>654</v>
      </c>
      <c r="G307" s="216" t="s">
        <v>175</v>
      </c>
      <c r="H307" s="217">
        <v>55.439999999999998</v>
      </c>
      <c r="I307" s="218"/>
      <c r="J307" s="219">
        <f>ROUND(I307*H307,2)</f>
        <v>0</v>
      </c>
      <c r="K307" s="215" t="s">
        <v>350</v>
      </c>
      <c r="L307" s="45"/>
      <c r="M307" s="220" t="s">
        <v>19</v>
      </c>
      <c r="N307" s="221" t="s">
        <v>46</v>
      </c>
      <c r="O307" s="85"/>
      <c r="P307" s="222">
        <f>O307*H307</f>
        <v>0</v>
      </c>
      <c r="Q307" s="222">
        <v>0</v>
      </c>
      <c r="R307" s="222">
        <f>Q307*H307</f>
        <v>0</v>
      </c>
      <c r="S307" s="222">
        <v>0</v>
      </c>
      <c r="T307" s="223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4" t="s">
        <v>134</v>
      </c>
      <c r="AT307" s="224" t="s">
        <v>130</v>
      </c>
      <c r="AU307" s="224" t="s">
        <v>84</v>
      </c>
      <c r="AY307" s="18" t="s">
        <v>128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8" t="s">
        <v>82</v>
      </c>
      <c r="BK307" s="225">
        <f>ROUND(I307*H307,2)</f>
        <v>0</v>
      </c>
      <c r="BL307" s="18" t="s">
        <v>134</v>
      </c>
      <c r="BM307" s="224" t="s">
        <v>655</v>
      </c>
    </row>
    <row r="308" s="2" customFormat="1">
      <c r="A308" s="39"/>
      <c r="B308" s="40"/>
      <c r="C308" s="41"/>
      <c r="D308" s="226" t="s">
        <v>136</v>
      </c>
      <c r="E308" s="41"/>
      <c r="F308" s="227" t="s">
        <v>656</v>
      </c>
      <c r="G308" s="41"/>
      <c r="H308" s="41"/>
      <c r="I308" s="228"/>
      <c r="J308" s="41"/>
      <c r="K308" s="41"/>
      <c r="L308" s="45"/>
      <c r="M308" s="229"/>
      <c r="N308" s="230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136</v>
      </c>
      <c r="AU308" s="18" t="s">
        <v>84</v>
      </c>
    </row>
    <row r="309" s="2" customFormat="1">
      <c r="A309" s="39"/>
      <c r="B309" s="40"/>
      <c r="C309" s="41"/>
      <c r="D309" s="278" t="s">
        <v>353</v>
      </c>
      <c r="E309" s="41"/>
      <c r="F309" s="279" t="s">
        <v>657</v>
      </c>
      <c r="G309" s="41"/>
      <c r="H309" s="41"/>
      <c r="I309" s="228"/>
      <c r="J309" s="41"/>
      <c r="K309" s="41"/>
      <c r="L309" s="45"/>
      <c r="M309" s="229"/>
      <c r="N309" s="230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353</v>
      </c>
      <c r="AU309" s="18" t="s">
        <v>84</v>
      </c>
    </row>
    <row r="310" s="2" customFormat="1" ht="21.75" customHeight="1">
      <c r="A310" s="39"/>
      <c r="B310" s="40"/>
      <c r="C310" s="213" t="s">
        <v>658</v>
      </c>
      <c r="D310" s="213" t="s">
        <v>130</v>
      </c>
      <c r="E310" s="214" t="s">
        <v>659</v>
      </c>
      <c r="F310" s="215" t="s">
        <v>660</v>
      </c>
      <c r="G310" s="216" t="s">
        <v>175</v>
      </c>
      <c r="H310" s="217">
        <v>82.432000000000002</v>
      </c>
      <c r="I310" s="218"/>
      <c r="J310" s="219">
        <f>ROUND(I310*H310,2)</f>
        <v>0</v>
      </c>
      <c r="K310" s="215" t="s">
        <v>350</v>
      </c>
      <c r="L310" s="45"/>
      <c r="M310" s="220" t="s">
        <v>19</v>
      </c>
      <c r="N310" s="221" t="s">
        <v>46</v>
      </c>
      <c r="O310" s="85"/>
      <c r="P310" s="222">
        <f>O310*H310</f>
        <v>0</v>
      </c>
      <c r="Q310" s="222">
        <v>0</v>
      </c>
      <c r="R310" s="222">
        <f>Q310*H310</f>
        <v>0</v>
      </c>
      <c r="S310" s="222">
        <v>0</v>
      </c>
      <c r="T310" s="223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4" t="s">
        <v>134</v>
      </c>
      <c r="AT310" s="224" t="s">
        <v>130</v>
      </c>
      <c r="AU310" s="224" t="s">
        <v>84</v>
      </c>
      <c r="AY310" s="18" t="s">
        <v>128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8" t="s">
        <v>82</v>
      </c>
      <c r="BK310" s="225">
        <f>ROUND(I310*H310,2)</f>
        <v>0</v>
      </c>
      <c r="BL310" s="18" t="s">
        <v>134</v>
      </c>
      <c r="BM310" s="224" t="s">
        <v>661</v>
      </c>
    </row>
    <row r="311" s="2" customFormat="1">
      <c r="A311" s="39"/>
      <c r="B311" s="40"/>
      <c r="C311" s="41"/>
      <c r="D311" s="226" t="s">
        <v>136</v>
      </c>
      <c r="E311" s="41"/>
      <c r="F311" s="227" t="s">
        <v>662</v>
      </c>
      <c r="G311" s="41"/>
      <c r="H311" s="41"/>
      <c r="I311" s="228"/>
      <c r="J311" s="41"/>
      <c r="K311" s="41"/>
      <c r="L311" s="45"/>
      <c r="M311" s="229"/>
      <c r="N311" s="230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136</v>
      </c>
      <c r="AU311" s="18" t="s">
        <v>84</v>
      </c>
    </row>
    <row r="312" s="2" customFormat="1">
      <c r="A312" s="39"/>
      <c r="B312" s="40"/>
      <c r="C312" s="41"/>
      <c r="D312" s="278" t="s">
        <v>353</v>
      </c>
      <c r="E312" s="41"/>
      <c r="F312" s="279" t="s">
        <v>663</v>
      </c>
      <c r="G312" s="41"/>
      <c r="H312" s="41"/>
      <c r="I312" s="228"/>
      <c r="J312" s="41"/>
      <c r="K312" s="41"/>
      <c r="L312" s="45"/>
      <c r="M312" s="229"/>
      <c r="N312" s="230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353</v>
      </c>
      <c r="AU312" s="18" t="s">
        <v>84</v>
      </c>
    </row>
    <row r="313" s="14" customFormat="1">
      <c r="A313" s="14"/>
      <c r="B313" s="253"/>
      <c r="C313" s="254"/>
      <c r="D313" s="226" t="s">
        <v>137</v>
      </c>
      <c r="E313" s="255" t="s">
        <v>19</v>
      </c>
      <c r="F313" s="256" t="s">
        <v>664</v>
      </c>
      <c r="G313" s="254"/>
      <c r="H313" s="255" t="s">
        <v>19</v>
      </c>
      <c r="I313" s="257"/>
      <c r="J313" s="254"/>
      <c r="K313" s="254"/>
      <c r="L313" s="258"/>
      <c r="M313" s="259"/>
      <c r="N313" s="260"/>
      <c r="O313" s="260"/>
      <c r="P313" s="260"/>
      <c r="Q313" s="260"/>
      <c r="R313" s="260"/>
      <c r="S313" s="260"/>
      <c r="T313" s="26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2" t="s">
        <v>137</v>
      </c>
      <c r="AU313" s="262" t="s">
        <v>84</v>
      </c>
      <c r="AV313" s="14" t="s">
        <v>82</v>
      </c>
      <c r="AW313" s="14" t="s">
        <v>37</v>
      </c>
      <c r="AX313" s="14" t="s">
        <v>75</v>
      </c>
      <c r="AY313" s="262" t="s">
        <v>128</v>
      </c>
    </row>
    <row r="314" s="13" customFormat="1">
      <c r="A314" s="13"/>
      <c r="B314" s="231"/>
      <c r="C314" s="232"/>
      <c r="D314" s="226" t="s">
        <v>137</v>
      </c>
      <c r="E314" s="233" t="s">
        <v>19</v>
      </c>
      <c r="F314" s="234" t="s">
        <v>665</v>
      </c>
      <c r="G314" s="232"/>
      <c r="H314" s="235">
        <v>82.432000000000002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1" t="s">
        <v>137</v>
      </c>
      <c r="AU314" s="241" t="s">
        <v>84</v>
      </c>
      <c r="AV314" s="13" t="s">
        <v>84</v>
      </c>
      <c r="AW314" s="13" t="s">
        <v>37</v>
      </c>
      <c r="AX314" s="13" t="s">
        <v>82</v>
      </c>
      <c r="AY314" s="241" t="s">
        <v>128</v>
      </c>
    </row>
    <row r="315" s="2" customFormat="1" ht="16.5" customHeight="1">
      <c r="A315" s="39"/>
      <c r="B315" s="40"/>
      <c r="C315" s="213" t="s">
        <v>666</v>
      </c>
      <c r="D315" s="213" t="s">
        <v>130</v>
      </c>
      <c r="E315" s="214" t="s">
        <v>667</v>
      </c>
      <c r="F315" s="215" t="s">
        <v>668</v>
      </c>
      <c r="G315" s="216" t="s">
        <v>175</v>
      </c>
      <c r="H315" s="217">
        <v>68.147000000000006</v>
      </c>
      <c r="I315" s="218"/>
      <c r="J315" s="219">
        <f>ROUND(I315*H315,2)</f>
        <v>0</v>
      </c>
      <c r="K315" s="215" t="s">
        <v>350</v>
      </c>
      <c r="L315" s="45"/>
      <c r="M315" s="220" t="s">
        <v>19</v>
      </c>
      <c r="N315" s="221" t="s">
        <v>46</v>
      </c>
      <c r="O315" s="85"/>
      <c r="P315" s="222">
        <f>O315*H315</f>
        <v>0</v>
      </c>
      <c r="Q315" s="222">
        <v>0</v>
      </c>
      <c r="R315" s="222">
        <f>Q315*H315</f>
        <v>0</v>
      </c>
      <c r="S315" s="222">
        <v>0</v>
      </c>
      <c r="T315" s="223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4" t="s">
        <v>134</v>
      </c>
      <c r="AT315" s="224" t="s">
        <v>130</v>
      </c>
      <c r="AU315" s="224" t="s">
        <v>84</v>
      </c>
      <c r="AY315" s="18" t="s">
        <v>128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8" t="s">
        <v>82</v>
      </c>
      <c r="BK315" s="225">
        <f>ROUND(I315*H315,2)</f>
        <v>0</v>
      </c>
      <c r="BL315" s="18" t="s">
        <v>134</v>
      </c>
      <c r="BM315" s="224" t="s">
        <v>669</v>
      </c>
    </row>
    <row r="316" s="2" customFormat="1">
      <c r="A316" s="39"/>
      <c r="B316" s="40"/>
      <c r="C316" s="41"/>
      <c r="D316" s="226" t="s">
        <v>136</v>
      </c>
      <c r="E316" s="41"/>
      <c r="F316" s="227" t="s">
        <v>670</v>
      </c>
      <c r="G316" s="41"/>
      <c r="H316" s="41"/>
      <c r="I316" s="228"/>
      <c r="J316" s="41"/>
      <c r="K316" s="41"/>
      <c r="L316" s="45"/>
      <c r="M316" s="229"/>
      <c r="N316" s="230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136</v>
      </c>
      <c r="AU316" s="18" t="s">
        <v>84</v>
      </c>
    </row>
    <row r="317" s="2" customFormat="1">
      <c r="A317" s="39"/>
      <c r="B317" s="40"/>
      <c r="C317" s="41"/>
      <c r="D317" s="278" t="s">
        <v>353</v>
      </c>
      <c r="E317" s="41"/>
      <c r="F317" s="279" t="s">
        <v>671</v>
      </c>
      <c r="G317" s="41"/>
      <c r="H317" s="41"/>
      <c r="I317" s="228"/>
      <c r="J317" s="41"/>
      <c r="K317" s="41"/>
      <c r="L317" s="45"/>
      <c r="M317" s="229"/>
      <c r="N317" s="230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353</v>
      </c>
      <c r="AU317" s="18" t="s">
        <v>84</v>
      </c>
    </row>
    <row r="318" s="12" customFormat="1" ht="22.8" customHeight="1">
      <c r="A318" s="12"/>
      <c r="B318" s="197"/>
      <c r="C318" s="198"/>
      <c r="D318" s="199" t="s">
        <v>74</v>
      </c>
      <c r="E318" s="211" t="s">
        <v>672</v>
      </c>
      <c r="F318" s="211" t="s">
        <v>673</v>
      </c>
      <c r="G318" s="198"/>
      <c r="H318" s="198"/>
      <c r="I318" s="201"/>
      <c r="J318" s="212">
        <f>BK318</f>
        <v>0</v>
      </c>
      <c r="K318" s="198"/>
      <c r="L318" s="203"/>
      <c r="M318" s="204"/>
      <c r="N318" s="205"/>
      <c r="O318" s="205"/>
      <c r="P318" s="206">
        <f>SUM(P319:P328)</f>
        <v>0</v>
      </c>
      <c r="Q318" s="205"/>
      <c r="R318" s="206">
        <f>SUM(R319:R328)</f>
        <v>0</v>
      </c>
      <c r="S318" s="205"/>
      <c r="T318" s="207">
        <f>SUM(T319:T328)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8" t="s">
        <v>82</v>
      </c>
      <c r="AT318" s="209" t="s">
        <v>74</v>
      </c>
      <c r="AU318" s="209" t="s">
        <v>82</v>
      </c>
      <c r="AY318" s="208" t="s">
        <v>128</v>
      </c>
      <c r="BK318" s="210">
        <f>SUM(BK319:BK328)</f>
        <v>0</v>
      </c>
    </row>
    <row r="319" s="2" customFormat="1" ht="16.5" customHeight="1">
      <c r="A319" s="39"/>
      <c r="B319" s="40"/>
      <c r="C319" s="213" t="s">
        <v>674</v>
      </c>
      <c r="D319" s="213" t="s">
        <v>130</v>
      </c>
      <c r="E319" s="214" t="s">
        <v>675</v>
      </c>
      <c r="F319" s="215" t="s">
        <v>676</v>
      </c>
      <c r="G319" s="216" t="s">
        <v>175</v>
      </c>
      <c r="H319" s="217">
        <v>217.316</v>
      </c>
      <c r="I319" s="218"/>
      <c r="J319" s="219">
        <f>ROUND(I319*H319,2)</f>
        <v>0</v>
      </c>
      <c r="K319" s="215" t="s">
        <v>350</v>
      </c>
      <c r="L319" s="45"/>
      <c r="M319" s="220" t="s">
        <v>19</v>
      </c>
      <c r="N319" s="221" t="s">
        <v>46</v>
      </c>
      <c r="O319" s="85"/>
      <c r="P319" s="222">
        <f>O319*H319</f>
        <v>0</v>
      </c>
      <c r="Q319" s="222">
        <v>0</v>
      </c>
      <c r="R319" s="222">
        <f>Q319*H319</f>
        <v>0</v>
      </c>
      <c r="S319" s="222">
        <v>0</v>
      </c>
      <c r="T319" s="223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4" t="s">
        <v>134</v>
      </c>
      <c r="AT319" s="224" t="s">
        <v>130</v>
      </c>
      <c r="AU319" s="224" t="s">
        <v>84</v>
      </c>
      <c r="AY319" s="18" t="s">
        <v>128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8" t="s">
        <v>82</v>
      </c>
      <c r="BK319" s="225">
        <f>ROUND(I319*H319,2)</f>
        <v>0</v>
      </c>
      <c r="BL319" s="18" t="s">
        <v>134</v>
      </c>
      <c r="BM319" s="224" t="s">
        <v>677</v>
      </c>
    </row>
    <row r="320" s="2" customFormat="1">
      <c r="A320" s="39"/>
      <c r="B320" s="40"/>
      <c r="C320" s="41"/>
      <c r="D320" s="226" t="s">
        <v>136</v>
      </c>
      <c r="E320" s="41"/>
      <c r="F320" s="227" t="s">
        <v>678</v>
      </c>
      <c r="G320" s="41"/>
      <c r="H320" s="41"/>
      <c r="I320" s="228"/>
      <c r="J320" s="41"/>
      <c r="K320" s="41"/>
      <c r="L320" s="45"/>
      <c r="M320" s="229"/>
      <c r="N320" s="230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136</v>
      </c>
      <c r="AU320" s="18" t="s">
        <v>84</v>
      </c>
    </row>
    <row r="321" s="2" customFormat="1">
      <c r="A321" s="39"/>
      <c r="B321" s="40"/>
      <c r="C321" s="41"/>
      <c r="D321" s="278" t="s">
        <v>353</v>
      </c>
      <c r="E321" s="41"/>
      <c r="F321" s="279" t="s">
        <v>679</v>
      </c>
      <c r="G321" s="41"/>
      <c r="H321" s="41"/>
      <c r="I321" s="228"/>
      <c r="J321" s="41"/>
      <c r="K321" s="41"/>
      <c r="L321" s="45"/>
      <c r="M321" s="229"/>
      <c r="N321" s="230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353</v>
      </c>
      <c r="AU321" s="18" t="s">
        <v>84</v>
      </c>
    </row>
    <row r="322" s="2" customFormat="1" ht="16.5" customHeight="1">
      <c r="A322" s="39"/>
      <c r="B322" s="40"/>
      <c r="C322" s="213" t="s">
        <v>680</v>
      </c>
      <c r="D322" s="213" t="s">
        <v>130</v>
      </c>
      <c r="E322" s="214" t="s">
        <v>681</v>
      </c>
      <c r="F322" s="215" t="s">
        <v>682</v>
      </c>
      <c r="G322" s="216" t="s">
        <v>175</v>
      </c>
      <c r="H322" s="217">
        <v>217.316</v>
      </c>
      <c r="I322" s="218"/>
      <c r="J322" s="219">
        <f>ROUND(I322*H322,2)</f>
        <v>0</v>
      </c>
      <c r="K322" s="215" t="s">
        <v>350</v>
      </c>
      <c r="L322" s="45"/>
      <c r="M322" s="220" t="s">
        <v>19</v>
      </c>
      <c r="N322" s="221" t="s">
        <v>46</v>
      </c>
      <c r="O322" s="85"/>
      <c r="P322" s="222">
        <f>O322*H322</f>
        <v>0</v>
      </c>
      <c r="Q322" s="222">
        <v>0</v>
      </c>
      <c r="R322" s="222">
        <f>Q322*H322</f>
        <v>0</v>
      </c>
      <c r="S322" s="222">
        <v>0</v>
      </c>
      <c r="T322" s="223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4" t="s">
        <v>134</v>
      </c>
      <c r="AT322" s="224" t="s">
        <v>130</v>
      </c>
      <c r="AU322" s="224" t="s">
        <v>84</v>
      </c>
      <c r="AY322" s="18" t="s">
        <v>128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8" t="s">
        <v>82</v>
      </c>
      <c r="BK322" s="225">
        <f>ROUND(I322*H322,2)</f>
        <v>0</v>
      </c>
      <c r="BL322" s="18" t="s">
        <v>134</v>
      </c>
      <c r="BM322" s="224" t="s">
        <v>683</v>
      </c>
    </row>
    <row r="323" s="2" customFormat="1">
      <c r="A323" s="39"/>
      <c r="B323" s="40"/>
      <c r="C323" s="41"/>
      <c r="D323" s="226" t="s">
        <v>136</v>
      </c>
      <c r="E323" s="41"/>
      <c r="F323" s="227" t="s">
        <v>684</v>
      </c>
      <c r="G323" s="41"/>
      <c r="H323" s="41"/>
      <c r="I323" s="228"/>
      <c r="J323" s="41"/>
      <c r="K323" s="41"/>
      <c r="L323" s="45"/>
      <c r="M323" s="229"/>
      <c r="N323" s="230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136</v>
      </c>
      <c r="AU323" s="18" t="s">
        <v>84</v>
      </c>
    </row>
    <row r="324" s="2" customFormat="1">
      <c r="A324" s="39"/>
      <c r="B324" s="40"/>
      <c r="C324" s="41"/>
      <c r="D324" s="278" t="s">
        <v>353</v>
      </c>
      <c r="E324" s="41"/>
      <c r="F324" s="279" t="s">
        <v>685</v>
      </c>
      <c r="G324" s="41"/>
      <c r="H324" s="41"/>
      <c r="I324" s="228"/>
      <c r="J324" s="41"/>
      <c r="K324" s="41"/>
      <c r="L324" s="45"/>
      <c r="M324" s="229"/>
      <c r="N324" s="230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353</v>
      </c>
      <c r="AU324" s="18" t="s">
        <v>84</v>
      </c>
    </row>
    <row r="325" s="2" customFormat="1" ht="16.5" customHeight="1">
      <c r="A325" s="39"/>
      <c r="B325" s="40"/>
      <c r="C325" s="213" t="s">
        <v>686</v>
      </c>
      <c r="D325" s="213" t="s">
        <v>130</v>
      </c>
      <c r="E325" s="214" t="s">
        <v>687</v>
      </c>
      <c r="F325" s="215" t="s">
        <v>688</v>
      </c>
      <c r="G325" s="216" t="s">
        <v>175</v>
      </c>
      <c r="H325" s="217">
        <v>434.632</v>
      </c>
      <c r="I325" s="218"/>
      <c r="J325" s="219">
        <f>ROUND(I325*H325,2)</f>
        <v>0</v>
      </c>
      <c r="K325" s="215" t="s">
        <v>350</v>
      </c>
      <c r="L325" s="45"/>
      <c r="M325" s="220" t="s">
        <v>19</v>
      </c>
      <c r="N325" s="221" t="s">
        <v>46</v>
      </c>
      <c r="O325" s="85"/>
      <c r="P325" s="222">
        <f>O325*H325</f>
        <v>0</v>
      </c>
      <c r="Q325" s="222">
        <v>0</v>
      </c>
      <c r="R325" s="222">
        <f>Q325*H325</f>
        <v>0</v>
      </c>
      <c r="S325" s="222">
        <v>0</v>
      </c>
      <c r="T325" s="223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4" t="s">
        <v>134</v>
      </c>
      <c r="AT325" s="224" t="s">
        <v>130</v>
      </c>
      <c r="AU325" s="224" t="s">
        <v>84</v>
      </c>
      <c r="AY325" s="18" t="s">
        <v>128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8" t="s">
        <v>82</v>
      </c>
      <c r="BK325" s="225">
        <f>ROUND(I325*H325,2)</f>
        <v>0</v>
      </c>
      <c r="BL325" s="18" t="s">
        <v>134</v>
      </c>
      <c r="BM325" s="224" t="s">
        <v>689</v>
      </c>
    </row>
    <row r="326" s="2" customFormat="1">
      <c r="A326" s="39"/>
      <c r="B326" s="40"/>
      <c r="C326" s="41"/>
      <c r="D326" s="226" t="s">
        <v>136</v>
      </c>
      <c r="E326" s="41"/>
      <c r="F326" s="227" t="s">
        <v>690</v>
      </c>
      <c r="G326" s="41"/>
      <c r="H326" s="41"/>
      <c r="I326" s="228"/>
      <c r="J326" s="41"/>
      <c r="K326" s="41"/>
      <c r="L326" s="45"/>
      <c r="M326" s="229"/>
      <c r="N326" s="230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136</v>
      </c>
      <c r="AU326" s="18" t="s">
        <v>84</v>
      </c>
    </row>
    <row r="327" s="2" customFormat="1">
      <c r="A327" s="39"/>
      <c r="B327" s="40"/>
      <c r="C327" s="41"/>
      <c r="D327" s="278" t="s">
        <v>353</v>
      </c>
      <c r="E327" s="41"/>
      <c r="F327" s="279" t="s">
        <v>691</v>
      </c>
      <c r="G327" s="41"/>
      <c r="H327" s="41"/>
      <c r="I327" s="228"/>
      <c r="J327" s="41"/>
      <c r="K327" s="41"/>
      <c r="L327" s="45"/>
      <c r="M327" s="229"/>
      <c r="N327" s="230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353</v>
      </c>
      <c r="AU327" s="18" t="s">
        <v>84</v>
      </c>
    </row>
    <row r="328" s="13" customFormat="1">
      <c r="A328" s="13"/>
      <c r="B328" s="231"/>
      <c r="C328" s="232"/>
      <c r="D328" s="226" t="s">
        <v>137</v>
      </c>
      <c r="E328" s="232"/>
      <c r="F328" s="234" t="s">
        <v>692</v>
      </c>
      <c r="G328" s="232"/>
      <c r="H328" s="235">
        <v>434.632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1" t="s">
        <v>137</v>
      </c>
      <c r="AU328" s="241" t="s">
        <v>84</v>
      </c>
      <c r="AV328" s="13" t="s">
        <v>84</v>
      </c>
      <c r="AW328" s="13" t="s">
        <v>4</v>
      </c>
      <c r="AX328" s="13" t="s">
        <v>82</v>
      </c>
      <c r="AY328" s="241" t="s">
        <v>128</v>
      </c>
    </row>
    <row r="329" s="12" customFormat="1" ht="25.92" customHeight="1">
      <c r="A329" s="12"/>
      <c r="B329" s="197"/>
      <c r="C329" s="198"/>
      <c r="D329" s="199" t="s">
        <v>74</v>
      </c>
      <c r="E329" s="200" t="s">
        <v>693</v>
      </c>
      <c r="F329" s="200" t="s">
        <v>694</v>
      </c>
      <c r="G329" s="198"/>
      <c r="H329" s="198"/>
      <c r="I329" s="201"/>
      <c r="J329" s="202">
        <f>BK329</f>
        <v>0</v>
      </c>
      <c r="K329" s="198"/>
      <c r="L329" s="203"/>
      <c r="M329" s="204"/>
      <c r="N329" s="205"/>
      <c r="O329" s="205"/>
      <c r="P329" s="206">
        <f>P330</f>
        <v>0</v>
      </c>
      <c r="Q329" s="205"/>
      <c r="R329" s="206">
        <f>R330</f>
        <v>0.0606306</v>
      </c>
      <c r="S329" s="205"/>
      <c r="T329" s="207">
        <f>T330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8" t="s">
        <v>84</v>
      </c>
      <c r="AT329" s="209" t="s">
        <v>74</v>
      </c>
      <c r="AU329" s="209" t="s">
        <v>75</v>
      </c>
      <c r="AY329" s="208" t="s">
        <v>128</v>
      </c>
      <c r="BK329" s="210">
        <f>BK330</f>
        <v>0</v>
      </c>
    </row>
    <row r="330" s="12" customFormat="1" ht="22.8" customHeight="1">
      <c r="A330" s="12"/>
      <c r="B330" s="197"/>
      <c r="C330" s="198"/>
      <c r="D330" s="199" t="s">
        <v>74</v>
      </c>
      <c r="E330" s="211" t="s">
        <v>695</v>
      </c>
      <c r="F330" s="211" t="s">
        <v>696</v>
      </c>
      <c r="G330" s="198"/>
      <c r="H330" s="198"/>
      <c r="I330" s="201"/>
      <c r="J330" s="212">
        <f>BK330</f>
        <v>0</v>
      </c>
      <c r="K330" s="198"/>
      <c r="L330" s="203"/>
      <c r="M330" s="204"/>
      <c r="N330" s="205"/>
      <c r="O330" s="205"/>
      <c r="P330" s="206">
        <f>SUM(P331:P357)</f>
        <v>0</v>
      </c>
      <c r="Q330" s="205"/>
      <c r="R330" s="206">
        <f>SUM(R331:R357)</f>
        <v>0.0606306</v>
      </c>
      <c r="S330" s="205"/>
      <c r="T330" s="207">
        <f>SUM(T331:T357)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8" t="s">
        <v>84</v>
      </c>
      <c r="AT330" s="209" t="s">
        <v>74</v>
      </c>
      <c r="AU330" s="209" t="s">
        <v>82</v>
      </c>
      <c r="AY330" s="208" t="s">
        <v>128</v>
      </c>
      <c r="BK330" s="210">
        <f>SUM(BK331:BK357)</f>
        <v>0</v>
      </c>
    </row>
    <row r="331" s="2" customFormat="1" ht="16.5" customHeight="1">
      <c r="A331" s="39"/>
      <c r="B331" s="40"/>
      <c r="C331" s="213" t="s">
        <v>697</v>
      </c>
      <c r="D331" s="213" t="s">
        <v>130</v>
      </c>
      <c r="E331" s="214" t="s">
        <v>698</v>
      </c>
      <c r="F331" s="215" t="s">
        <v>699</v>
      </c>
      <c r="G331" s="216" t="s">
        <v>167</v>
      </c>
      <c r="H331" s="217">
        <v>37.399999999999999</v>
      </c>
      <c r="I331" s="218"/>
      <c r="J331" s="219">
        <f>ROUND(I331*H331,2)</f>
        <v>0</v>
      </c>
      <c r="K331" s="215" t="s">
        <v>350</v>
      </c>
      <c r="L331" s="45"/>
      <c r="M331" s="220" t="s">
        <v>19</v>
      </c>
      <c r="N331" s="221" t="s">
        <v>46</v>
      </c>
      <c r="O331" s="85"/>
      <c r="P331" s="222">
        <f>O331*H331</f>
        <v>0</v>
      </c>
      <c r="Q331" s="222">
        <v>0</v>
      </c>
      <c r="R331" s="222">
        <f>Q331*H331</f>
        <v>0</v>
      </c>
      <c r="S331" s="222">
        <v>0</v>
      </c>
      <c r="T331" s="223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4" t="s">
        <v>223</v>
      </c>
      <c r="AT331" s="224" t="s">
        <v>130</v>
      </c>
      <c r="AU331" s="224" t="s">
        <v>84</v>
      </c>
      <c r="AY331" s="18" t="s">
        <v>128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8" t="s">
        <v>82</v>
      </c>
      <c r="BK331" s="225">
        <f>ROUND(I331*H331,2)</f>
        <v>0</v>
      </c>
      <c r="BL331" s="18" t="s">
        <v>223</v>
      </c>
      <c r="BM331" s="224" t="s">
        <v>700</v>
      </c>
    </row>
    <row r="332" s="2" customFormat="1">
      <c r="A332" s="39"/>
      <c r="B332" s="40"/>
      <c r="C332" s="41"/>
      <c r="D332" s="226" t="s">
        <v>136</v>
      </c>
      <c r="E332" s="41"/>
      <c r="F332" s="227" t="s">
        <v>701</v>
      </c>
      <c r="G332" s="41"/>
      <c r="H332" s="41"/>
      <c r="I332" s="228"/>
      <c r="J332" s="41"/>
      <c r="K332" s="41"/>
      <c r="L332" s="45"/>
      <c r="M332" s="229"/>
      <c r="N332" s="230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136</v>
      </c>
      <c r="AU332" s="18" t="s">
        <v>84</v>
      </c>
    </row>
    <row r="333" s="2" customFormat="1">
      <c r="A333" s="39"/>
      <c r="B333" s="40"/>
      <c r="C333" s="41"/>
      <c r="D333" s="278" t="s">
        <v>353</v>
      </c>
      <c r="E333" s="41"/>
      <c r="F333" s="279" t="s">
        <v>702</v>
      </c>
      <c r="G333" s="41"/>
      <c r="H333" s="41"/>
      <c r="I333" s="228"/>
      <c r="J333" s="41"/>
      <c r="K333" s="41"/>
      <c r="L333" s="45"/>
      <c r="M333" s="229"/>
      <c r="N333" s="230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353</v>
      </c>
      <c r="AU333" s="18" t="s">
        <v>84</v>
      </c>
    </row>
    <row r="334" s="14" customFormat="1">
      <c r="A334" s="14"/>
      <c r="B334" s="253"/>
      <c r="C334" s="254"/>
      <c r="D334" s="226" t="s">
        <v>137</v>
      </c>
      <c r="E334" s="255" t="s">
        <v>19</v>
      </c>
      <c r="F334" s="256" t="s">
        <v>703</v>
      </c>
      <c r="G334" s="254"/>
      <c r="H334" s="255" t="s">
        <v>19</v>
      </c>
      <c r="I334" s="257"/>
      <c r="J334" s="254"/>
      <c r="K334" s="254"/>
      <c r="L334" s="258"/>
      <c r="M334" s="259"/>
      <c r="N334" s="260"/>
      <c r="O334" s="260"/>
      <c r="P334" s="260"/>
      <c r="Q334" s="260"/>
      <c r="R334" s="260"/>
      <c r="S334" s="260"/>
      <c r="T334" s="26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2" t="s">
        <v>137</v>
      </c>
      <c r="AU334" s="262" t="s">
        <v>84</v>
      </c>
      <c r="AV334" s="14" t="s">
        <v>82</v>
      </c>
      <c r="AW334" s="14" t="s">
        <v>37</v>
      </c>
      <c r="AX334" s="14" t="s">
        <v>75</v>
      </c>
      <c r="AY334" s="262" t="s">
        <v>128</v>
      </c>
    </row>
    <row r="335" s="13" customFormat="1">
      <c r="A335" s="13"/>
      <c r="B335" s="231"/>
      <c r="C335" s="232"/>
      <c r="D335" s="226" t="s">
        <v>137</v>
      </c>
      <c r="E335" s="233" t="s">
        <v>19</v>
      </c>
      <c r="F335" s="234" t="s">
        <v>704</v>
      </c>
      <c r="G335" s="232"/>
      <c r="H335" s="235">
        <v>37.399999999999999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1" t="s">
        <v>137</v>
      </c>
      <c r="AU335" s="241" t="s">
        <v>84</v>
      </c>
      <c r="AV335" s="13" t="s">
        <v>84</v>
      </c>
      <c r="AW335" s="13" t="s">
        <v>37</v>
      </c>
      <c r="AX335" s="13" t="s">
        <v>82</v>
      </c>
      <c r="AY335" s="241" t="s">
        <v>128</v>
      </c>
    </row>
    <row r="336" s="2" customFormat="1" ht="16.5" customHeight="1">
      <c r="A336" s="39"/>
      <c r="B336" s="40"/>
      <c r="C336" s="243" t="s">
        <v>705</v>
      </c>
      <c r="D336" s="243" t="s">
        <v>172</v>
      </c>
      <c r="E336" s="244" t="s">
        <v>706</v>
      </c>
      <c r="F336" s="245" t="s">
        <v>707</v>
      </c>
      <c r="G336" s="246" t="s">
        <v>175</v>
      </c>
      <c r="H336" s="247">
        <v>0.012999999999999999</v>
      </c>
      <c r="I336" s="248"/>
      <c r="J336" s="249">
        <f>ROUND(I336*H336,2)</f>
        <v>0</v>
      </c>
      <c r="K336" s="245" t="s">
        <v>350</v>
      </c>
      <c r="L336" s="250"/>
      <c r="M336" s="251" t="s">
        <v>19</v>
      </c>
      <c r="N336" s="252" t="s">
        <v>46</v>
      </c>
      <c r="O336" s="85"/>
      <c r="P336" s="222">
        <f>O336*H336</f>
        <v>0</v>
      </c>
      <c r="Q336" s="222">
        <v>1</v>
      </c>
      <c r="R336" s="222">
        <f>Q336*H336</f>
        <v>0.012999999999999999</v>
      </c>
      <c r="S336" s="222">
        <v>0</v>
      </c>
      <c r="T336" s="223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4" t="s">
        <v>318</v>
      </c>
      <c r="AT336" s="224" t="s">
        <v>172</v>
      </c>
      <c r="AU336" s="224" t="s">
        <v>84</v>
      </c>
      <c r="AY336" s="18" t="s">
        <v>128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8" t="s">
        <v>82</v>
      </c>
      <c r="BK336" s="225">
        <f>ROUND(I336*H336,2)</f>
        <v>0</v>
      </c>
      <c r="BL336" s="18" t="s">
        <v>223</v>
      </c>
      <c r="BM336" s="224" t="s">
        <v>708</v>
      </c>
    </row>
    <row r="337" s="2" customFormat="1">
      <c r="A337" s="39"/>
      <c r="B337" s="40"/>
      <c r="C337" s="41"/>
      <c r="D337" s="226" t="s">
        <v>136</v>
      </c>
      <c r="E337" s="41"/>
      <c r="F337" s="227" t="s">
        <v>707</v>
      </c>
      <c r="G337" s="41"/>
      <c r="H337" s="41"/>
      <c r="I337" s="228"/>
      <c r="J337" s="41"/>
      <c r="K337" s="41"/>
      <c r="L337" s="45"/>
      <c r="M337" s="229"/>
      <c r="N337" s="230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136</v>
      </c>
      <c r="AU337" s="18" t="s">
        <v>84</v>
      </c>
    </row>
    <row r="338" s="2" customFormat="1">
      <c r="A338" s="39"/>
      <c r="B338" s="40"/>
      <c r="C338" s="41"/>
      <c r="D338" s="226" t="s">
        <v>161</v>
      </c>
      <c r="E338" s="41"/>
      <c r="F338" s="242" t="s">
        <v>709</v>
      </c>
      <c r="G338" s="41"/>
      <c r="H338" s="41"/>
      <c r="I338" s="228"/>
      <c r="J338" s="41"/>
      <c r="K338" s="41"/>
      <c r="L338" s="45"/>
      <c r="M338" s="229"/>
      <c r="N338" s="230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161</v>
      </c>
      <c r="AU338" s="18" t="s">
        <v>84</v>
      </c>
    </row>
    <row r="339" s="13" customFormat="1">
      <c r="A339" s="13"/>
      <c r="B339" s="231"/>
      <c r="C339" s="232"/>
      <c r="D339" s="226" t="s">
        <v>137</v>
      </c>
      <c r="E339" s="232"/>
      <c r="F339" s="234" t="s">
        <v>710</v>
      </c>
      <c r="G339" s="232"/>
      <c r="H339" s="235">
        <v>0.012999999999999999</v>
      </c>
      <c r="I339" s="236"/>
      <c r="J339" s="232"/>
      <c r="K339" s="232"/>
      <c r="L339" s="237"/>
      <c r="M339" s="238"/>
      <c r="N339" s="239"/>
      <c r="O339" s="239"/>
      <c r="P339" s="239"/>
      <c r="Q339" s="239"/>
      <c r="R339" s="239"/>
      <c r="S339" s="239"/>
      <c r="T339" s="24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1" t="s">
        <v>137</v>
      </c>
      <c r="AU339" s="241" t="s">
        <v>84</v>
      </c>
      <c r="AV339" s="13" t="s">
        <v>84</v>
      </c>
      <c r="AW339" s="13" t="s">
        <v>4</v>
      </c>
      <c r="AX339" s="13" t="s">
        <v>82</v>
      </c>
      <c r="AY339" s="241" t="s">
        <v>128</v>
      </c>
    </row>
    <row r="340" s="2" customFormat="1" ht="16.5" customHeight="1">
      <c r="A340" s="39"/>
      <c r="B340" s="40"/>
      <c r="C340" s="213" t="s">
        <v>711</v>
      </c>
      <c r="D340" s="213" t="s">
        <v>130</v>
      </c>
      <c r="E340" s="214" t="s">
        <v>712</v>
      </c>
      <c r="F340" s="215" t="s">
        <v>713</v>
      </c>
      <c r="G340" s="216" t="s">
        <v>167</v>
      </c>
      <c r="H340" s="217">
        <v>37.399999999999999</v>
      </c>
      <c r="I340" s="218"/>
      <c r="J340" s="219">
        <f>ROUND(I340*H340,2)</f>
        <v>0</v>
      </c>
      <c r="K340" s="215" t="s">
        <v>350</v>
      </c>
      <c r="L340" s="45"/>
      <c r="M340" s="220" t="s">
        <v>19</v>
      </c>
      <c r="N340" s="221" t="s">
        <v>46</v>
      </c>
      <c r="O340" s="85"/>
      <c r="P340" s="222">
        <f>O340*H340</f>
        <v>0</v>
      </c>
      <c r="Q340" s="222">
        <v>0</v>
      </c>
      <c r="R340" s="222">
        <f>Q340*H340</f>
        <v>0</v>
      </c>
      <c r="S340" s="222">
        <v>0</v>
      </c>
      <c r="T340" s="223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4" t="s">
        <v>223</v>
      </c>
      <c r="AT340" s="224" t="s">
        <v>130</v>
      </c>
      <c r="AU340" s="224" t="s">
        <v>84</v>
      </c>
      <c r="AY340" s="18" t="s">
        <v>128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8" t="s">
        <v>82</v>
      </c>
      <c r="BK340" s="225">
        <f>ROUND(I340*H340,2)</f>
        <v>0</v>
      </c>
      <c r="BL340" s="18" t="s">
        <v>223</v>
      </c>
      <c r="BM340" s="224" t="s">
        <v>714</v>
      </c>
    </row>
    <row r="341" s="2" customFormat="1">
      <c r="A341" s="39"/>
      <c r="B341" s="40"/>
      <c r="C341" s="41"/>
      <c r="D341" s="226" t="s">
        <v>136</v>
      </c>
      <c r="E341" s="41"/>
      <c r="F341" s="227" t="s">
        <v>715</v>
      </c>
      <c r="G341" s="41"/>
      <c r="H341" s="41"/>
      <c r="I341" s="228"/>
      <c r="J341" s="41"/>
      <c r="K341" s="41"/>
      <c r="L341" s="45"/>
      <c r="M341" s="229"/>
      <c r="N341" s="230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136</v>
      </c>
      <c r="AU341" s="18" t="s">
        <v>84</v>
      </c>
    </row>
    <row r="342" s="2" customFormat="1">
      <c r="A342" s="39"/>
      <c r="B342" s="40"/>
      <c r="C342" s="41"/>
      <c r="D342" s="278" t="s">
        <v>353</v>
      </c>
      <c r="E342" s="41"/>
      <c r="F342" s="279" t="s">
        <v>716</v>
      </c>
      <c r="G342" s="41"/>
      <c r="H342" s="41"/>
      <c r="I342" s="228"/>
      <c r="J342" s="41"/>
      <c r="K342" s="41"/>
      <c r="L342" s="45"/>
      <c r="M342" s="229"/>
      <c r="N342" s="230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353</v>
      </c>
      <c r="AU342" s="18" t="s">
        <v>84</v>
      </c>
    </row>
    <row r="343" s="2" customFormat="1" ht="16.5" customHeight="1">
      <c r="A343" s="39"/>
      <c r="B343" s="40"/>
      <c r="C343" s="243" t="s">
        <v>717</v>
      </c>
      <c r="D343" s="243" t="s">
        <v>172</v>
      </c>
      <c r="E343" s="244" t="s">
        <v>718</v>
      </c>
      <c r="F343" s="245" t="s">
        <v>719</v>
      </c>
      <c r="G343" s="246" t="s">
        <v>175</v>
      </c>
      <c r="H343" s="247">
        <v>0.017000000000000001</v>
      </c>
      <c r="I343" s="248"/>
      <c r="J343" s="249">
        <f>ROUND(I343*H343,2)</f>
        <v>0</v>
      </c>
      <c r="K343" s="245" t="s">
        <v>350</v>
      </c>
      <c r="L343" s="250"/>
      <c r="M343" s="251" t="s">
        <v>19</v>
      </c>
      <c r="N343" s="252" t="s">
        <v>46</v>
      </c>
      <c r="O343" s="85"/>
      <c r="P343" s="222">
        <f>O343*H343</f>
        <v>0</v>
      </c>
      <c r="Q343" s="222">
        <v>1</v>
      </c>
      <c r="R343" s="222">
        <f>Q343*H343</f>
        <v>0.017000000000000001</v>
      </c>
      <c r="S343" s="222">
        <v>0</v>
      </c>
      <c r="T343" s="223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4" t="s">
        <v>318</v>
      </c>
      <c r="AT343" s="224" t="s">
        <v>172</v>
      </c>
      <c r="AU343" s="224" t="s">
        <v>84</v>
      </c>
      <c r="AY343" s="18" t="s">
        <v>128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8" t="s">
        <v>82</v>
      </c>
      <c r="BK343" s="225">
        <f>ROUND(I343*H343,2)</f>
        <v>0</v>
      </c>
      <c r="BL343" s="18" t="s">
        <v>223</v>
      </c>
      <c r="BM343" s="224" t="s">
        <v>720</v>
      </c>
    </row>
    <row r="344" s="2" customFormat="1">
      <c r="A344" s="39"/>
      <c r="B344" s="40"/>
      <c r="C344" s="41"/>
      <c r="D344" s="226" t="s">
        <v>136</v>
      </c>
      <c r="E344" s="41"/>
      <c r="F344" s="227" t="s">
        <v>719</v>
      </c>
      <c r="G344" s="41"/>
      <c r="H344" s="41"/>
      <c r="I344" s="228"/>
      <c r="J344" s="41"/>
      <c r="K344" s="41"/>
      <c r="L344" s="45"/>
      <c r="M344" s="229"/>
      <c r="N344" s="230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136</v>
      </c>
      <c r="AU344" s="18" t="s">
        <v>84</v>
      </c>
    </row>
    <row r="345" s="2" customFormat="1">
      <c r="A345" s="39"/>
      <c r="B345" s="40"/>
      <c r="C345" s="41"/>
      <c r="D345" s="226" t="s">
        <v>161</v>
      </c>
      <c r="E345" s="41"/>
      <c r="F345" s="242" t="s">
        <v>721</v>
      </c>
      <c r="G345" s="41"/>
      <c r="H345" s="41"/>
      <c r="I345" s="228"/>
      <c r="J345" s="41"/>
      <c r="K345" s="41"/>
      <c r="L345" s="45"/>
      <c r="M345" s="229"/>
      <c r="N345" s="230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161</v>
      </c>
      <c r="AU345" s="18" t="s">
        <v>84</v>
      </c>
    </row>
    <row r="346" s="13" customFormat="1">
      <c r="A346" s="13"/>
      <c r="B346" s="231"/>
      <c r="C346" s="232"/>
      <c r="D346" s="226" t="s">
        <v>137</v>
      </c>
      <c r="E346" s="232"/>
      <c r="F346" s="234" t="s">
        <v>722</v>
      </c>
      <c r="G346" s="232"/>
      <c r="H346" s="235">
        <v>0.017000000000000001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1" t="s">
        <v>137</v>
      </c>
      <c r="AU346" s="241" t="s">
        <v>84</v>
      </c>
      <c r="AV346" s="13" t="s">
        <v>84</v>
      </c>
      <c r="AW346" s="13" t="s">
        <v>4</v>
      </c>
      <c r="AX346" s="13" t="s">
        <v>82</v>
      </c>
      <c r="AY346" s="241" t="s">
        <v>128</v>
      </c>
    </row>
    <row r="347" s="2" customFormat="1" ht="16.5" customHeight="1">
      <c r="A347" s="39"/>
      <c r="B347" s="40"/>
      <c r="C347" s="213" t="s">
        <v>723</v>
      </c>
      <c r="D347" s="213" t="s">
        <v>130</v>
      </c>
      <c r="E347" s="214" t="s">
        <v>724</v>
      </c>
      <c r="F347" s="215" t="s">
        <v>725</v>
      </c>
      <c r="G347" s="216" t="s">
        <v>167</v>
      </c>
      <c r="H347" s="217">
        <v>37.399999999999999</v>
      </c>
      <c r="I347" s="218"/>
      <c r="J347" s="219">
        <f>ROUND(I347*H347,2)</f>
        <v>0</v>
      </c>
      <c r="K347" s="215" t="s">
        <v>350</v>
      </c>
      <c r="L347" s="45"/>
      <c r="M347" s="220" t="s">
        <v>19</v>
      </c>
      <c r="N347" s="221" t="s">
        <v>46</v>
      </c>
      <c r="O347" s="85"/>
      <c r="P347" s="222">
        <f>O347*H347</f>
        <v>0</v>
      </c>
      <c r="Q347" s="222">
        <v>9.8999999999999994E-05</v>
      </c>
      <c r="R347" s="222">
        <f>Q347*H347</f>
        <v>0.0037025999999999995</v>
      </c>
      <c r="S347" s="222">
        <v>0</v>
      </c>
      <c r="T347" s="223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4" t="s">
        <v>134</v>
      </c>
      <c r="AT347" s="224" t="s">
        <v>130</v>
      </c>
      <c r="AU347" s="224" t="s">
        <v>84</v>
      </c>
      <c r="AY347" s="18" t="s">
        <v>128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8" t="s">
        <v>82</v>
      </c>
      <c r="BK347" s="225">
        <f>ROUND(I347*H347,2)</f>
        <v>0</v>
      </c>
      <c r="BL347" s="18" t="s">
        <v>134</v>
      </c>
      <c r="BM347" s="224" t="s">
        <v>726</v>
      </c>
    </row>
    <row r="348" s="2" customFormat="1">
      <c r="A348" s="39"/>
      <c r="B348" s="40"/>
      <c r="C348" s="41"/>
      <c r="D348" s="226" t="s">
        <v>136</v>
      </c>
      <c r="E348" s="41"/>
      <c r="F348" s="227" t="s">
        <v>727</v>
      </c>
      <c r="G348" s="41"/>
      <c r="H348" s="41"/>
      <c r="I348" s="228"/>
      <c r="J348" s="41"/>
      <c r="K348" s="41"/>
      <c r="L348" s="45"/>
      <c r="M348" s="229"/>
      <c r="N348" s="230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136</v>
      </c>
      <c r="AU348" s="18" t="s">
        <v>84</v>
      </c>
    </row>
    <row r="349" s="2" customFormat="1">
      <c r="A349" s="39"/>
      <c r="B349" s="40"/>
      <c r="C349" s="41"/>
      <c r="D349" s="278" t="s">
        <v>353</v>
      </c>
      <c r="E349" s="41"/>
      <c r="F349" s="279" t="s">
        <v>728</v>
      </c>
      <c r="G349" s="41"/>
      <c r="H349" s="41"/>
      <c r="I349" s="228"/>
      <c r="J349" s="41"/>
      <c r="K349" s="41"/>
      <c r="L349" s="45"/>
      <c r="M349" s="229"/>
      <c r="N349" s="230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353</v>
      </c>
      <c r="AU349" s="18" t="s">
        <v>84</v>
      </c>
    </row>
    <row r="350" s="14" customFormat="1">
      <c r="A350" s="14"/>
      <c r="B350" s="253"/>
      <c r="C350" s="254"/>
      <c r="D350" s="226" t="s">
        <v>137</v>
      </c>
      <c r="E350" s="255" t="s">
        <v>19</v>
      </c>
      <c r="F350" s="256" t="s">
        <v>703</v>
      </c>
      <c r="G350" s="254"/>
      <c r="H350" s="255" t="s">
        <v>19</v>
      </c>
      <c r="I350" s="257"/>
      <c r="J350" s="254"/>
      <c r="K350" s="254"/>
      <c r="L350" s="258"/>
      <c r="M350" s="259"/>
      <c r="N350" s="260"/>
      <c r="O350" s="260"/>
      <c r="P350" s="260"/>
      <c r="Q350" s="260"/>
      <c r="R350" s="260"/>
      <c r="S350" s="260"/>
      <c r="T350" s="26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2" t="s">
        <v>137</v>
      </c>
      <c r="AU350" s="262" t="s">
        <v>84</v>
      </c>
      <c r="AV350" s="14" t="s">
        <v>82</v>
      </c>
      <c r="AW350" s="14" t="s">
        <v>37</v>
      </c>
      <c r="AX350" s="14" t="s">
        <v>75</v>
      </c>
      <c r="AY350" s="262" t="s">
        <v>128</v>
      </c>
    </row>
    <row r="351" s="13" customFormat="1">
      <c r="A351" s="13"/>
      <c r="B351" s="231"/>
      <c r="C351" s="232"/>
      <c r="D351" s="226" t="s">
        <v>137</v>
      </c>
      <c r="E351" s="233" t="s">
        <v>19</v>
      </c>
      <c r="F351" s="234" t="s">
        <v>704</v>
      </c>
      <c r="G351" s="232"/>
      <c r="H351" s="235">
        <v>37.399999999999999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1" t="s">
        <v>137</v>
      </c>
      <c r="AU351" s="241" t="s">
        <v>84</v>
      </c>
      <c r="AV351" s="13" t="s">
        <v>84</v>
      </c>
      <c r="AW351" s="13" t="s">
        <v>37</v>
      </c>
      <c r="AX351" s="13" t="s">
        <v>82</v>
      </c>
      <c r="AY351" s="241" t="s">
        <v>128</v>
      </c>
    </row>
    <row r="352" s="2" customFormat="1" ht="16.5" customHeight="1">
      <c r="A352" s="39"/>
      <c r="B352" s="40"/>
      <c r="C352" s="243" t="s">
        <v>729</v>
      </c>
      <c r="D352" s="243" t="s">
        <v>172</v>
      </c>
      <c r="E352" s="244" t="s">
        <v>730</v>
      </c>
      <c r="F352" s="245" t="s">
        <v>731</v>
      </c>
      <c r="G352" s="246" t="s">
        <v>167</v>
      </c>
      <c r="H352" s="247">
        <v>44.880000000000003</v>
      </c>
      <c r="I352" s="248"/>
      <c r="J352" s="249">
        <f>ROUND(I352*H352,2)</f>
        <v>0</v>
      </c>
      <c r="K352" s="245" t="s">
        <v>350</v>
      </c>
      <c r="L352" s="250"/>
      <c r="M352" s="251" t="s">
        <v>19</v>
      </c>
      <c r="N352" s="252" t="s">
        <v>46</v>
      </c>
      <c r="O352" s="85"/>
      <c r="P352" s="222">
        <f>O352*H352</f>
        <v>0</v>
      </c>
      <c r="Q352" s="222">
        <v>0.00059999999999999995</v>
      </c>
      <c r="R352" s="222">
        <f>Q352*H352</f>
        <v>0.026928000000000001</v>
      </c>
      <c r="S352" s="222">
        <v>0</v>
      </c>
      <c r="T352" s="223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4" t="s">
        <v>171</v>
      </c>
      <c r="AT352" s="224" t="s">
        <v>172</v>
      </c>
      <c r="AU352" s="224" t="s">
        <v>84</v>
      </c>
      <c r="AY352" s="18" t="s">
        <v>128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8" t="s">
        <v>82</v>
      </c>
      <c r="BK352" s="225">
        <f>ROUND(I352*H352,2)</f>
        <v>0</v>
      </c>
      <c r="BL352" s="18" t="s">
        <v>134</v>
      </c>
      <c r="BM352" s="224" t="s">
        <v>732</v>
      </c>
    </row>
    <row r="353" s="2" customFormat="1">
      <c r="A353" s="39"/>
      <c r="B353" s="40"/>
      <c r="C353" s="41"/>
      <c r="D353" s="226" t="s">
        <v>136</v>
      </c>
      <c r="E353" s="41"/>
      <c r="F353" s="227" t="s">
        <v>731</v>
      </c>
      <c r="G353" s="41"/>
      <c r="H353" s="41"/>
      <c r="I353" s="228"/>
      <c r="J353" s="41"/>
      <c r="K353" s="41"/>
      <c r="L353" s="45"/>
      <c r="M353" s="229"/>
      <c r="N353" s="230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136</v>
      </c>
      <c r="AU353" s="18" t="s">
        <v>84</v>
      </c>
    </row>
    <row r="354" s="13" customFormat="1">
      <c r="A354" s="13"/>
      <c r="B354" s="231"/>
      <c r="C354" s="232"/>
      <c r="D354" s="226" t="s">
        <v>137</v>
      </c>
      <c r="E354" s="232"/>
      <c r="F354" s="234" t="s">
        <v>733</v>
      </c>
      <c r="G354" s="232"/>
      <c r="H354" s="235">
        <v>44.880000000000003</v>
      </c>
      <c r="I354" s="236"/>
      <c r="J354" s="232"/>
      <c r="K354" s="232"/>
      <c r="L354" s="237"/>
      <c r="M354" s="238"/>
      <c r="N354" s="239"/>
      <c r="O354" s="239"/>
      <c r="P354" s="239"/>
      <c r="Q354" s="239"/>
      <c r="R354" s="239"/>
      <c r="S354" s="239"/>
      <c r="T354" s="24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1" t="s">
        <v>137</v>
      </c>
      <c r="AU354" s="241" t="s">
        <v>84</v>
      </c>
      <c r="AV354" s="13" t="s">
        <v>84</v>
      </c>
      <c r="AW354" s="13" t="s">
        <v>4</v>
      </c>
      <c r="AX354" s="13" t="s">
        <v>82</v>
      </c>
      <c r="AY354" s="241" t="s">
        <v>128</v>
      </c>
    </row>
    <row r="355" s="2" customFormat="1" ht="16.5" customHeight="1">
      <c r="A355" s="39"/>
      <c r="B355" s="40"/>
      <c r="C355" s="213" t="s">
        <v>734</v>
      </c>
      <c r="D355" s="213" t="s">
        <v>130</v>
      </c>
      <c r="E355" s="214" t="s">
        <v>735</v>
      </c>
      <c r="F355" s="215" t="s">
        <v>736</v>
      </c>
      <c r="G355" s="216" t="s">
        <v>175</v>
      </c>
      <c r="H355" s="217">
        <v>0.029999999999999999</v>
      </c>
      <c r="I355" s="218"/>
      <c r="J355" s="219">
        <f>ROUND(I355*H355,2)</f>
        <v>0</v>
      </c>
      <c r="K355" s="215" t="s">
        <v>350</v>
      </c>
      <c r="L355" s="45"/>
      <c r="M355" s="220" t="s">
        <v>19</v>
      </c>
      <c r="N355" s="221" t="s">
        <v>46</v>
      </c>
      <c r="O355" s="85"/>
      <c r="P355" s="222">
        <f>O355*H355</f>
        <v>0</v>
      </c>
      <c r="Q355" s="222">
        <v>0</v>
      </c>
      <c r="R355" s="222">
        <f>Q355*H355</f>
        <v>0</v>
      </c>
      <c r="S355" s="222">
        <v>0</v>
      </c>
      <c r="T355" s="223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4" t="s">
        <v>223</v>
      </c>
      <c r="AT355" s="224" t="s">
        <v>130</v>
      </c>
      <c r="AU355" s="224" t="s">
        <v>84</v>
      </c>
      <c r="AY355" s="18" t="s">
        <v>128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8" t="s">
        <v>82</v>
      </c>
      <c r="BK355" s="225">
        <f>ROUND(I355*H355,2)</f>
        <v>0</v>
      </c>
      <c r="BL355" s="18" t="s">
        <v>223</v>
      </c>
      <c r="BM355" s="224" t="s">
        <v>737</v>
      </c>
    </row>
    <row r="356" s="2" customFormat="1">
      <c r="A356" s="39"/>
      <c r="B356" s="40"/>
      <c r="C356" s="41"/>
      <c r="D356" s="226" t="s">
        <v>136</v>
      </c>
      <c r="E356" s="41"/>
      <c r="F356" s="227" t="s">
        <v>738</v>
      </c>
      <c r="G356" s="41"/>
      <c r="H356" s="41"/>
      <c r="I356" s="228"/>
      <c r="J356" s="41"/>
      <c r="K356" s="41"/>
      <c r="L356" s="45"/>
      <c r="M356" s="229"/>
      <c r="N356" s="230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136</v>
      </c>
      <c r="AU356" s="18" t="s">
        <v>84</v>
      </c>
    </row>
    <row r="357" s="2" customFormat="1">
      <c r="A357" s="39"/>
      <c r="B357" s="40"/>
      <c r="C357" s="41"/>
      <c r="D357" s="278" t="s">
        <v>353</v>
      </c>
      <c r="E357" s="41"/>
      <c r="F357" s="279" t="s">
        <v>739</v>
      </c>
      <c r="G357" s="41"/>
      <c r="H357" s="41"/>
      <c r="I357" s="228"/>
      <c r="J357" s="41"/>
      <c r="K357" s="41"/>
      <c r="L357" s="45"/>
      <c r="M357" s="274"/>
      <c r="N357" s="275"/>
      <c r="O357" s="276"/>
      <c r="P357" s="276"/>
      <c r="Q357" s="276"/>
      <c r="R357" s="276"/>
      <c r="S357" s="276"/>
      <c r="T357" s="277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353</v>
      </c>
      <c r="AU357" s="18" t="s">
        <v>84</v>
      </c>
    </row>
    <row r="358" s="2" customFormat="1" ht="6.96" customHeight="1">
      <c r="A358" s="39"/>
      <c r="B358" s="60"/>
      <c r="C358" s="61"/>
      <c r="D358" s="61"/>
      <c r="E358" s="61"/>
      <c r="F358" s="61"/>
      <c r="G358" s="61"/>
      <c r="H358" s="61"/>
      <c r="I358" s="61"/>
      <c r="J358" s="61"/>
      <c r="K358" s="61"/>
      <c r="L358" s="45"/>
      <c r="M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</row>
  </sheetData>
  <sheetProtection sheet="1" autoFilter="0" formatColumns="0" formatRows="0" objects="1" scenarios="1" spinCount="100000" saltValue="kWu6XZk3938CW15LS/7yNtIZfELT+6eSJwgItXyXMqmHoL9cWVcoBP0hFFz6vI5oGtf3cPH11vEIKqh39nsapQ==" hashValue="7hb/r4cnqPzHp5m8nLpGOL0kfjGYAjXCAl/HU/R3z2X/LyXYf+4fei2BExwTZMbsFoy5zrESi0xo1ohbNfzHXg==" algorithmName="SHA-512" password="CC35"/>
  <autoFilter ref="C95:K35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1" r:id="rId1" display="https://podminky.urs.cz/item/CS_URS_2023_01/115001105"/>
    <hyperlink ref="F106" r:id="rId2" display="https://podminky.urs.cz/item/CS_URS_2023_01/115101201"/>
    <hyperlink ref="F110" r:id="rId3" display="https://podminky.urs.cz/item/CS_URS_2023_01/115101301"/>
    <hyperlink ref="F113" r:id="rId4" display="https://podminky.urs.cz/item/CS_URS_2023_01/121151103"/>
    <hyperlink ref="F118" r:id="rId5" display="https://podminky.urs.cz/item/CS_URS_2023_01/129253101"/>
    <hyperlink ref="F123" r:id="rId6" display="https://podminky.urs.cz/item/CS_URS_2023_01/131351103"/>
    <hyperlink ref="F131" r:id="rId7" display="https://podminky.urs.cz/item/CS_URS_2023_01/162251122"/>
    <hyperlink ref="F135" r:id="rId8" display="https://podminky.urs.cz/item/CS_URS_2023_01/162751137"/>
    <hyperlink ref="F143" r:id="rId9" display="https://podminky.urs.cz/item/CS_URS_2023_01/162751139"/>
    <hyperlink ref="F147" r:id="rId10" display="https://podminky.urs.cz/item/CS_URS_2023_01/167151102"/>
    <hyperlink ref="F151" r:id="rId11" display="https://podminky.urs.cz/item/CS_URS_2023_01/171151101"/>
    <hyperlink ref="F155" r:id="rId12" display="https://podminky.urs.cz/item/CS_URS_2023_01/171153101"/>
    <hyperlink ref="F160" r:id="rId13" display="https://podminky.urs.cz/item/CS_URS_2023_01/171201221"/>
    <hyperlink ref="F164" r:id="rId14" display="https://podminky.urs.cz/item/CS_URS_2023_01/175151201"/>
    <hyperlink ref="F172" r:id="rId15" display="https://podminky.urs.cz/item/CS_URS_2023_01/181411123"/>
    <hyperlink ref="F179" r:id="rId16" display="https://podminky.urs.cz/item/CS_URS_2023_01/182351023"/>
    <hyperlink ref="F183" r:id="rId17" display="https://podminky.urs.cz/item/CS_URS_2023_01/273321117"/>
    <hyperlink ref="F188" r:id="rId18" display="https://podminky.urs.cz/item/CS_URS_2023_01/273321191"/>
    <hyperlink ref="F191" r:id="rId19" display="https://podminky.urs.cz/item/CS_URS_2023_01/274311127"/>
    <hyperlink ref="F197" r:id="rId20" display="https://podminky.urs.cz/item/CS_URS_2023_01/274311191"/>
    <hyperlink ref="F200" r:id="rId21" display="https://podminky.urs.cz/item/CS_URS_2023_01/274354111"/>
    <hyperlink ref="F208" r:id="rId22" display="https://podminky.urs.cz/item/CS_URS_2023_01/274354211"/>
    <hyperlink ref="F212" r:id="rId23" display="https://podminky.urs.cz/item/CS_URS_2023_01/317321118"/>
    <hyperlink ref="F218" r:id="rId24" display="https://podminky.urs.cz/item/CS_URS_2023_01/317321191"/>
    <hyperlink ref="F221" r:id="rId25" display="https://podminky.urs.cz/item/CS_URS_2023_01/317353121"/>
    <hyperlink ref="F226" r:id="rId26" display="https://podminky.urs.cz/item/CS_URS_2023_01/317353221"/>
    <hyperlink ref="F229" r:id="rId27" display="https://podminky.urs.cz/item/CS_URS_2023_01/317361116"/>
    <hyperlink ref="F234" r:id="rId28" display="https://podminky.urs.cz/item/CS_URS_2023_01/389122211"/>
    <hyperlink ref="F242" r:id="rId29" display="https://podminky.urs.cz/item/CS_URS_2023_01/273361412"/>
    <hyperlink ref="F248" r:id="rId30" display="https://podminky.urs.cz/item/CS_URS_2023_01/451315115"/>
    <hyperlink ref="F253" r:id="rId31" display="https://podminky.urs.cz/item/CS_URS_2023_01/462511111"/>
    <hyperlink ref="F258" r:id="rId32" display="https://podminky.urs.cz/item/CS_URS_2023_01/465513256"/>
    <hyperlink ref="F264" r:id="rId33" display="https://podminky.urs.cz/item/CS_URS_2023_01/584121109"/>
    <hyperlink ref="F269" r:id="rId34" display="https://podminky.urs.cz/item/CS_URS_2023_01/113106192"/>
    <hyperlink ref="F274" r:id="rId35" display="https://podminky.urs.cz/item/CS_URS_2023_01/564201111"/>
    <hyperlink ref="F277" r:id="rId36" display="https://podminky.urs.cz/item/CS_URS_2023_01/113107111"/>
    <hyperlink ref="F281" r:id="rId37" display="https://podminky.urs.cz/item/CS_URS_2023_01/931994142"/>
    <hyperlink ref="F286" r:id="rId38" display="https://podminky.urs.cz/item/CS_URS_2023_01/936942211"/>
    <hyperlink ref="F289" r:id="rId39" display="https://podminky.urs.cz/item/CS_URS_2023_01/963041211"/>
    <hyperlink ref="F294" r:id="rId40" display="https://podminky.urs.cz/item/CS_URS_2023_01/985331215"/>
    <hyperlink ref="F302" r:id="rId41" display="https://podminky.urs.cz/item/CS_URS_2023_01/997013501"/>
    <hyperlink ref="F305" r:id="rId42" display="https://podminky.urs.cz/item/CS_URS_2023_01/997013509"/>
    <hyperlink ref="F309" r:id="rId43" display="https://podminky.urs.cz/item/CS_URS_2023_01/997013601"/>
    <hyperlink ref="F312" r:id="rId44" display="https://podminky.urs.cz/item/CS_URS_2023_01/997013631"/>
    <hyperlink ref="F317" r:id="rId45" display="https://podminky.urs.cz/item/CS_URS_2023_01/997211612"/>
    <hyperlink ref="F321" r:id="rId46" display="https://podminky.urs.cz/item/CS_URS_2023_01/998212111"/>
    <hyperlink ref="F324" r:id="rId47" display="https://podminky.urs.cz/item/CS_URS_2023_01/998212195"/>
    <hyperlink ref="F327" r:id="rId48" display="https://podminky.urs.cz/item/CS_URS_2023_01/998212199"/>
    <hyperlink ref="F333" r:id="rId49" display="https://podminky.urs.cz/item/CS_URS_2023_01/711112001"/>
    <hyperlink ref="F342" r:id="rId50" display="https://podminky.urs.cz/item/CS_URS_2023_01/711112002"/>
    <hyperlink ref="F349" r:id="rId51" display="https://podminky.urs.cz/item/CS_URS_2023_01/213141111"/>
    <hyperlink ref="F357" r:id="rId52" display="https://podminky.urs.cz/item/CS_URS_2023_01/9987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100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propustku v km 52,180 na trati Myjava - Veselí nad Moravou</v>
      </c>
      <c r="F7" s="143"/>
      <c r="G7" s="143"/>
      <c r="H7" s="143"/>
      <c r="L7" s="21"/>
    </row>
    <row r="8" s="1" customFormat="1" ht="12" customHeight="1">
      <c r="B8" s="21"/>
      <c r="D8" s="143" t="s">
        <v>101</v>
      </c>
      <c r="L8" s="21"/>
    </row>
    <row r="9" s="2" customFormat="1" ht="16.5" customHeight="1">
      <c r="A9" s="39"/>
      <c r="B9" s="45"/>
      <c r="C9" s="39"/>
      <c r="D9" s="39"/>
      <c r="E9" s="144" t="s">
        <v>333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333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30. 9. 2021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">
        <v>34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29</v>
      </c>
      <c r="J26" s="134" t="s">
        <v>36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59.25" customHeight="1">
      <c r="A29" s="148"/>
      <c r="B29" s="149"/>
      <c r="C29" s="148"/>
      <c r="D29" s="148"/>
      <c r="E29" s="150" t="s">
        <v>104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ROUND((SUM(BE87:BE98)),  2)</f>
        <v>0</v>
      </c>
      <c r="G35" s="39"/>
      <c r="H35" s="39"/>
      <c r="I35" s="158">
        <v>0.20999999999999999</v>
      </c>
      <c r="J35" s="157">
        <f>ROUND(((SUM(BE87:BE98))*I35),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ROUND((SUM(BF87:BF98)),  2)</f>
        <v>0</v>
      </c>
      <c r="G36" s="39"/>
      <c r="H36" s="39"/>
      <c r="I36" s="158">
        <v>0.14999999999999999</v>
      </c>
      <c r="J36" s="157">
        <f>ROUND(((SUM(BF87:BF98))*I36),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ROUND((SUM(BG87:BG98)),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ROUND((SUM(BH87:BH98)),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ROUND((SUM(BI87:BI98)),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propustku v km 52,180 na trati Myjava - Veselí nad Moravou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333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 - Vedlejší rozpočtové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Velká nad Veličkou</v>
      </c>
      <c r="G56" s="41"/>
      <c r="H56" s="41"/>
      <c r="I56" s="33" t="s">
        <v>23</v>
      </c>
      <c r="J56" s="73" t="str">
        <f>IF(J14="","",J14)</f>
        <v>30. 9. 2021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Správa železnic, s. o.</v>
      </c>
      <c r="G58" s="41"/>
      <c r="H58" s="41"/>
      <c r="I58" s="33" t="s">
        <v>33</v>
      </c>
      <c r="J58" s="37" t="str">
        <f>E23</f>
        <v>F-PROJEKT-DOPRAVNÍ STAVBY s. r. 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40.0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F-PROJEKT-DOPRAVNÍ STAVBY s. r. 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106</v>
      </c>
      <c r="D61" s="172"/>
      <c r="E61" s="172"/>
      <c r="F61" s="172"/>
      <c r="G61" s="172"/>
      <c r="H61" s="172"/>
      <c r="I61" s="172"/>
      <c r="J61" s="173" t="s">
        <v>107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108</v>
      </c>
    </row>
    <row r="64" s="9" customFormat="1" ht="24.96" customHeight="1">
      <c r="A64" s="9"/>
      <c r="B64" s="175"/>
      <c r="C64" s="176"/>
      <c r="D64" s="177" t="s">
        <v>333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740</v>
      </c>
      <c r="E65" s="183"/>
      <c r="F65" s="183"/>
      <c r="G65" s="183"/>
      <c r="H65" s="183"/>
      <c r="I65" s="183"/>
      <c r="J65" s="184">
        <f>J89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113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Oprava propustku v km 52,180 na trati Myjava - Veselí nad Moravou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101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333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103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VRN - Vedlejší rozpočtové náklady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>Velká nad Veličkou</v>
      </c>
      <c r="G81" s="41"/>
      <c r="H81" s="41"/>
      <c r="I81" s="33" t="s">
        <v>23</v>
      </c>
      <c r="J81" s="73" t="str">
        <f>IF(J14="","",J14)</f>
        <v>30. 9. 2021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40.05" customHeight="1">
      <c r="A83" s="39"/>
      <c r="B83" s="40"/>
      <c r="C83" s="33" t="s">
        <v>25</v>
      </c>
      <c r="D83" s="41"/>
      <c r="E83" s="41"/>
      <c r="F83" s="28" t="str">
        <f>E17</f>
        <v>Správa železnic, s. o.</v>
      </c>
      <c r="G83" s="41"/>
      <c r="H83" s="41"/>
      <c r="I83" s="33" t="s">
        <v>33</v>
      </c>
      <c r="J83" s="37" t="str">
        <f>E23</f>
        <v>F-PROJEKT-DOPRAVNÍ STAVBY s. r. o.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40.05" customHeight="1">
      <c r="A84" s="39"/>
      <c r="B84" s="40"/>
      <c r="C84" s="33" t="s">
        <v>31</v>
      </c>
      <c r="D84" s="41"/>
      <c r="E84" s="41"/>
      <c r="F84" s="28" t="str">
        <f>IF(E20="","",E20)</f>
        <v>Vyplň údaj</v>
      </c>
      <c r="G84" s="41"/>
      <c r="H84" s="41"/>
      <c r="I84" s="33" t="s">
        <v>38</v>
      </c>
      <c r="J84" s="37" t="str">
        <f>E26</f>
        <v>F-PROJEKT-DOPRAVNÍ STAVBY s. r. o.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114</v>
      </c>
      <c r="D86" s="189" t="s">
        <v>60</v>
      </c>
      <c r="E86" s="189" t="s">
        <v>56</v>
      </c>
      <c r="F86" s="189" t="s">
        <v>57</v>
      </c>
      <c r="G86" s="189" t="s">
        <v>115</v>
      </c>
      <c r="H86" s="189" t="s">
        <v>116</v>
      </c>
      <c r="I86" s="189" t="s">
        <v>117</v>
      </c>
      <c r="J86" s="189" t="s">
        <v>107</v>
      </c>
      <c r="K86" s="190" t="s">
        <v>118</v>
      </c>
      <c r="L86" s="191"/>
      <c r="M86" s="93" t="s">
        <v>19</v>
      </c>
      <c r="N86" s="94" t="s">
        <v>45</v>
      </c>
      <c r="O86" s="94" t="s">
        <v>119</v>
      </c>
      <c r="P86" s="94" t="s">
        <v>120</v>
      </c>
      <c r="Q86" s="94" t="s">
        <v>121</v>
      </c>
      <c r="R86" s="94" t="s">
        <v>122</v>
      </c>
      <c r="S86" s="94" t="s">
        <v>123</v>
      </c>
      <c r="T86" s="95" t="s">
        <v>124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125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</f>
        <v>0</v>
      </c>
      <c r="Q87" s="97"/>
      <c r="R87" s="194">
        <f>R88</f>
        <v>0</v>
      </c>
      <c r="S87" s="97"/>
      <c r="T87" s="195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74</v>
      </c>
      <c r="AU87" s="18" t="s">
        <v>108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74</v>
      </c>
      <c r="E88" s="200" t="s">
        <v>96</v>
      </c>
      <c r="F88" s="200" t="s">
        <v>97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0</v>
      </c>
      <c r="S88" s="205"/>
      <c r="T88" s="20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149</v>
      </c>
      <c r="AT88" s="209" t="s">
        <v>74</v>
      </c>
      <c r="AU88" s="209" t="s">
        <v>75</v>
      </c>
      <c r="AY88" s="208" t="s">
        <v>128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74</v>
      </c>
      <c r="E89" s="211" t="s">
        <v>741</v>
      </c>
      <c r="F89" s="211" t="s">
        <v>742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SUM(P90:P98)</f>
        <v>0</v>
      </c>
      <c r="Q89" s="205"/>
      <c r="R89" s="206">
        <f>SUM(R90:R98)</f>
        <v>0</v>
      </c>
      <c r="S89" s="205"/>
      <c r="T89" s="207">
        <f>SUM(T90:T98)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149</v>
      </c>
      <c r="AT89" s="209" t="s">
        <v>74</v>
      </c>
      <c r="AU89" s="209" t="s">
        <v>82</v>
      </c>
      <c r="AY89" s="208" t="s">
        <v>128</v>
      </c>
      <c r="BK89" s="210">
        <f>SUM(BK90:BK98)</f>
        <v>0</v>
      </c>
    </row>
    <row r="90" s="2" customFormat="1" ht="16.5" customHeight="1">
      <c r="A90" s="39"/>
      <c r="B90" s="40"/>
      <c r="C90" s="213" t="s">
        <v>82</v>
      </c>
      <c r="D90" s="213" t="s">
        <v>130</v>
      </c>
      <c r="E90" s="214" t="s">
        <v>743</v>
      </c>
      <c r="F90" s="215" t="s">
        <v>744</v>
      </c>
      <c r="G90" s="216" t="s">
        <v>330</v>
      </c>
      <c r="H90" s="217">
        <v>1</v>
      </c>
      <c r="I90" s="218"/>
      <c r="J90" s="219">
        <f>ROUND(I90*H90,2)</f>
        <v>0</v>
      </c>
      <c r="K90" s="215" t="s">
        <v>350</v>
      </c>
      <c r="L90" s="45"/>
      <c r="M90" s="220" t="s">
        <v>19</v>
      </c>
      <c r="N90" s="221" t="s">
        <v>46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745</v>
      </c>
      <c r="AT90" s="224" t="s">
        <v>130</v>
      </c>
      <c r="AU90" s="224" t="s">
        <v>84</v>
      </c>
      <c r="AY90" s="18" t="s">
        <v>128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82</v>
      </c>
      <c r="BK90" s="225">
        <f>ROUND(I90*H90,2)</f>
        <v>0</v>
      </c>
      <c r="BL90" s="18" t="s">
        <v>745</v>
      </c>
      <c r="BM90" s="224" t="s">
        <v>746</v>
      </c>
    </row>
    <row r="91" s="2" customFormat="1">
      <c r="A91" s="39"/>
      <c r="B91" s="40"/>
      <c r="C91" s="41"/>
      <c r="D91" s="226" t="s">
        <v>136</v>
      </c>
      <c r="E91" s="41"/>
      <c r="F91" s="227" t="s">
        <v>744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136</v>
      </c>
      <c r="AU91" s="18" t="s">
        <v>84</v>
      </c>
    </row>
    <row r="92" s="2" customFormat="1">
      <c r="A92" s="39"/>
      <c r="B92" s="40"/>
      <c r="C92" s="41"/>
      <c r="D92" s="278" t="s">
        <v>353</v>
      </c>
      <c r="E92" s="41"/>
      <c r="F92" s="279" t="s">
        <v>747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353</v>
      </c>
      <c r="AU92" s="18" t="s">
        <v>84</v>
      </c>
    </row>
    <row r="93" s="2" customFormat="1" ht="16.5" customHeight="1">
      <c r="A93" s="39"/>
      <c r="B93" s="40"/>
      <c r="C93" s="213" t="s">
        <v>84</v>
      </c>
      <c r="D93" s="213" t="s">
        <v>130</v>
      </c>
      <c r="E93" s="214" t="s">
        <v>748</v>
      </c>
      <c r="F93" s="215" t="s">
        <v>749</v>
      </c>
      <c r="G93" s="216" t="s">
        <v>330</v>
      </c>
      <c r="H93" s="217">
        <v>1</v>
      </c>
      <c r="I93" s="218"/>
      <c r="J93" s="219">
        <f>ROUND(I93*H93,2)</f>
        <v>0</v>
      </c>
      <c r="K93" s="215" t="s">
        <v>350</v>
      </c>
      <c r="L93" s="45"/>
      <c r="M93" s="220" t="s">
        <v>19</v>
      </c>
      <c r="N93" s="221" t="s">
        <v>46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745</v>
      </c>
      <c r="AT93" s="224" t="s">
        <v>130</v>
      </c>
      <c r="AU93" s="224" t="s">
        <v>84</v>
      </c>
      <c r="AY93" s="18" t="s">
        <v>128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82</v>
      </c>
      <c r="BK93" s="225">
        <f>ROUND(I93*H93,2)</f>
        <v>0</v>
      </c>
      <c r="BL93" s="18" t="s">
        <v>745</v>
      </c>
      <c r="BM93" s="224" t="s">
        <v>750</v>
      </c>
    </row>
    <row r="94" s="2" customFormat="1">
      <c r="A94" s="39"/>
      <c r="B94" s="40"/>
      <c r="C94" s="41"/>
      <c r="D94" s="226" t="s">
        <v>136</v>
      </c>
      <c r="E94" s="41"/>
      <c r="F94" s="227" t="s">
        <v>749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136</v>
      </c>
      <c r="AU94" s="18" t="s">
        <v>84</v>
      </c>
    </row>
    <row r="95" s="2" customFormat="1">
      <c r="A95" s="39"/>
      <c r="B95" s="40"/>
      <c r="C95" s="41"/>
      <c r="D95" s="278" t="s">
        <v>353</v>
      </c>
      <c r="E95" s="41"/>
      <c r="F95" s="279" t="s">
        <v>751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353</v>
      </c>
      <c r="AU95" s="18" t="s">
        <v>84</v>
      </c>
    </row>
    <row r="96" s="2" customFormat="1" ht="16.5" customHeight="1">
      <c r="A96" s="39"/>
      <c r="B96" s="40"/>
      <c r="C96" s="213" t="s">
        <v>142</v>
      </c>
      <c r="D96" s="213" t="s">
        <v>130</v>
      </c>
      <c r="E96" s="214" t="s">
        <v>752</v>
      </c>
      <c r="F96" s="215" t="s">
        <v>753</v>
      </c>
      <c r="G96" s="216" t="s">
        <v>330</v>
      </c>
      <c r="H96" s="217">
        <v>1</v>
      </c>
      <c r="I96" s="218"/>
      <c r="J96" s="219">
        <f>ROUND(I96*H96,2)</f>
        <v>0</v>
      </c>
      <c r="K96" s="215" t="s">
        <v>350</v>
      </c>
      <c r="L96" s="45"/>
      <c r="M96" s="220" t="s">
        <v>19</v>
      </c>
      <c r="N96" s="221" t="s">
        <v>46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745</v>
      </c>
      <c r="AT96" s="224" t="s">
        <v>130</v>
      </c>
      <c r="AU96" s="224" t="s">
        <v>84</v>
      </c>
      <c r="AY96" s="18" t="s">
        <v>128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82</v>
      </c>
      <c r="BK96" s="225">
        <f>ROUND(I96*H96,2)</f>
        <v>0</v>
      </c>
      <c r="BL96" s="18" t="s">
        <v>745</v>
      </c>
      <c r="BM96" s="224" t="s">
        <v>754</v>
      </c>
    </row>
    <row r="97" s="2" customFormat="1">
      <c r="A97" s="39"/>
      <c r="B97" s="40"/>
      <c r="C97" s="41"/>
      <c r="D97" s="226" t="s">
        <v>136</v>
      </c>
      <c r="E97" s="41"/>
      <c r="F97" s="227" t="s">
        <v>753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136</v>
      </c>
      <c r="AU97" s="18" t="s">
        <v>84</v>
      </c>
    </row>
    <row r="98" s="2" customFormat="1">
      <c r="A98" s="39"/>
      <c r="B98" s="40"/>
      <c r="C98" s="41"/>
      <c r="D98" s="278" t="s">
        <v>353</v>
      </c>
      <c r="E98" s="41"/>
      <c r="F98" s="279" t="s">
        <v>755</v>
      </c>
      <c r="G98" s="41"/>
      <c r="H98" s="41"/>
      <c r="I98" s="228"/>
      <c r="J98" s="41"/>
      <c r="K98" s="41"/>
      <c r="L98" s="45"/>
      <c r="M98" s="274"/>
      <c r="N98" s="275"/>
      <c r="O98" s="276"/>
      <c r="P98" s="276"/>
      <c r="Q98" s="276"/>
      <c r="R98" s="276"/>
      <c r="S98" s="276"/>
      <c r="T98" s="277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353</v>
      </c>
      <c r="AU98" s="18" t="s">
        <v>84</v>
      </c>
    </row>
    <row r="99" s="2" customFormat="1" ht="6.96" customHeight="1">
      <c r="A99" s="39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45"/>
      <c r="M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</sheetData>
  <sheetProtection sheet="1" autoFilter="0" formatColumns="0" formatRows="0" objects="1" scenarios="1" spinCount="100000" saltValue="2dBEVMpCbua6pmiMU1bCkAlefq+1dQpXCROUXMUqiHPwgVAh33HrmpJbyBkdz6e6Ml6sDB8HiXImDOy0aiTelA==" hashValue="0ef5t83ybu5jR2uGgLSTt2CBIIrNEO2aOdV0Y6M7mlf+YxHeEmzUzKtNJeA21zcmDsmRWM31XQvxtbow3tpARw==" algorithmName="SHA-512" password="CC35"/>
  <autoFilter ref="C86:K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2" r:id="rId1" display="https://podminky.urs.cz/item/CS_URS_2023_01/012203000"/>
    <hyperlink ref="F95" r:id="rId2" display="https://podminky.urs.cz/item/CS_URS_2023_01/012303000"/>
    <hyperlink ref="F98" r:id="rId3" display="https://podminky.urs.cz/item/CS_URS_2023_01/0132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0" customWidth="1"/>
    <col min="2" max="2" width="1.667969" style="280" customWidth="1"/>
    <col min="3" max="4" width="5" style="280" customWidth="1"/>
    <col min="5" max="5" width="11.66016" style="280" customWidth="1"/>
    <col min="6" max="6" width="9.160156" style="280" customWidth="1"/>
    <col min="7" max="7" width="5" style="280" customWidth="1"/>
    <col min="8" max="8" width="77.83203" style="280" customWidth="1"/>
    <col min="9" max="10" width="20" style="280" customWidth="1"/>
    <col min="11" max="11" width="1.667969" style="280" customWidth="1"/>
  </cols>
  <sheetData>
    <row r="1" s="1" customFormat="1" ht="37.5" customHeight="1"/>
    <row r="2" s="1" customFormat="1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="16" customFormat="1" ht="45" customHeight="1">
      <c r="B3" s="284"/>
      <c r="C3" s="285" t="s">
        <v>756</v>
      </c>
      <c r="D3" s="285"/>
      <c r="E3" s="285"/>
      <c r="F3" s="285"/>
      <c r="G3" s="285"/>
      <c r="H3" s="285"/>
      <c r="I3" s="285"/>
      <c r="J3" s="285"/>
      <c r="K3" s="286"/>
    </row>
    <row r="4" s="1" customFormat="1" ht="25.5" customHeight="1">
      <c r="B4" s="287"/>
      <c r="C4" s="288" t="s">
        <v>757</v>
      </c>
      <c r="D4" s="288"/>
      <c r="E4" s="288"/>
      <c r="F4" s="288"/>
      <c r="G4" s="288"/>
      <c r="H4" s="288"/>
      <c r="I4" s="288"/>
      <c r="J4" s="288"/>
      <c r="K4" s="289"/>
    </row>
    <row r="5" s="1" customFormat="1" ht="5.25" customHeight="1">
      <c r="B5" s="287"/>
      <c r="C5" s="290"/>
      <c r="D5" s="290"/>
      <c r="E5" s="290"/>
      <c r="F5" s="290"/>
      <c r="G5" s="290"/>
      <c r="H5" s="290"/>
      <c r="I5" s="290"/>
      <c r="J5" s="290"/>
      <c r="K5" s="289"/>
    </row>
    <row r="6" s="1" customFormat="1" ht="15" customHeight="1">
      <c r="B6" s="287"/>
      <c r="C6" s="291" t="s">
        <v>758</v>
      </c>
      <c r="D6" s="291"/>
      <c r="E6" s="291"/>
      <c r="F6" s="291"/>
      <c r="G6" s="291"/>
      <c r="H6" s="291"/>
      <c r="I6" s="291"/>
      <c r="J6" s="291"/>
      <c r="K6" s="289"/>
    </row>
    <row r="7" s="1" customFormat="1" ht="15" customHeight="1">
      <c r="B7" s="292"/>
      <c r="C7" s="291" t="s">
        <v>759</v>
      </c>
      <c r="D7" s="291"/>
      <c r="E7" s="291"/>
      <c r="F7" s="291"/>
      <c r="G7" s="291"/>
      <c r="H7" s="291"/>
      <c r="I7" s="291"/>
      <c r="J7" s="291"/>
      <c r="K7" s="289"/>
    </row>
    <row r="8" s="1" customFormat="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="1" customFormat="1" ht="15" customHeight="1">
      <c r="B9" s="292"/>
      <c r="C9" s="291" t="s">
        <v>760</v>
      </c>
      <c r="D9" s="291"/>
      <c r="E9" s="291"/>
      <c r="F9" s="291"/>
      <c r="G9" s="291"/>
      <c r="H9" s="291"/>
      <c r="I9" s="291"/>
      <c r="J9" s="291"/>
      <c r="K9" s="289"/>
    </row>
    <row r="10" s="1" customFormat="1" ht="15" customHeight="1">
      <c r="B10" s="292"/>
      <c r="C10" s="291"/>
      <c r="D10" s="291" t="s">
        <v>761</v>
      </c>
      <c r="E10" s="291"/>
      <c r="F10" s="291"/>
      <c r="G10" s="291"/>
      <c r="H10" s="291"/>
      <c r="I10" s="291"/>
      <c r="J10" s="291"/>
      <c r="K10" s="289"/>
    </row>
    <row r="11" s="1" customFormat="1" ht="15" customHeight="1">
      <c r="B11" s="292"/>
      <c r="C11" s="293"/>
      <c r="D11" s="291" t="s">
        <v>762</v>
      </c>
      <c r="E11" s="291"/>
      <c r="F11" s="291"/>
      <c r="G11" s="291"/>
      <c r="H11" s="291"/>
      <c r="I11" s="291"/>
      <c r="J11" s="291"/>
      <c r="K11" s="289"/>
    </row>
    <row r="12" s="1" customFormat="1" ht="15" customHeight="1">
      <c r="B12" s="292"/>
      <c r="C12" s="293"/>
      <c r="D12" s="291"/>
      <c r="E12" s="291"/>
      <c r="F12" s="291"/>
      <c r="G12" s="291"/>
      <c r="H12" s="291"/>
      <c r="I12" s="291"/>
      <c r="J12" s="291"/>
      <c r="K12" s="289"/>
    </row>
    <row r="13" s="1" customFormat="1" ht="15" customHeight="1">
      <c r="B13" s="292"/>
      <c r="C13" s="293"/>
      <c r="D13" s="294" t="s">
        <v>763</v>
      </c>
      <c r="E13" s="291"/>
      <c r="F13" s="291"/>
      <c r="G13" s="291"/>
      <c r="H13" s="291"/>
      <c r="I13" s="291"/>
      <c r="J13" s="291"/>
      <c r="K13" s="289"/>
    </row>
    <row r="14" s="1" customFormat="1" ht="12.75" customHeight="1">
      <c r="B14" s="292"/>
      <c r="C14" s="293"/>
      <c r="D14" s="293"/>
      <c r="E14" s="293"/>
      <c r="F14" s="293"/>
      <c r="G14" s="293"/>
      <c r="H14" s="293"/>
      <c r="I14" s="293"/>
      <c r="J14" s="293"/>
      <c r="K14" s="289"/>
    </row>
    <row r="15" s="1" customFormat="1" ht="15" customHeight="1">
      <c r="B15" s="292"/>
      <c r="C15" s="293"/>
      <c r="D15" s="291" t="s">
        <v>764</v>
      </c>
      <c r="E15" s="291"/>
      <c r="F15" s="291"/>
      <c r="G15" s="291"/>
      <c r="H15" s="291"/>
      <c r="I15" s="291"/>
      <c r="J15" s="291"/>
      <c r="K15" s="289"/>
    </row>
    <row r="16" s="1" customFormat="1" ht="15" customHeight="1">
      <c r="B16" s="292"/>
      <c r="C16" s="293"/>
      <c r="D16" s="291" t="s">
        <v>765</v>
      </c>
      <c r="E16" s="291"/>
      <c r="F16" s="291"/>
      <c r="G16" s="291"/>
      <c r="H16" s="291"/>
      <c r="I16" s="291"/>
      <c r="J16" s="291"/>
      <c r="K16" s="289"/>
    </row>
    <row r="17" s="1" customFormat="1" ht="15" customHeight="1">
      <c r="B17" s="292"/>
      <c r="C17" s="293"/>
      <c r="D17" s="291" t="s">
        <v>766</v>
      </c>
      <c r="E17" s="291"/>
      <c r="F17" s="291"/>
      <c r="G17" s="291"/>
      <c r="H17" s="291"/>
      <c r="I17" s="291"/>
      <c r="J17" s="291"/>
      <c r="K17" s="289"/>
    </row>
    <row r="18" s="1" customFormat="1" ht="15" customHeight="1">
      <c r="B18" s="292"/>
      <c r="C18" s="293"/>
      <c r="D18" s="293"/>
      <c r="E18" s="295" t="s">
        <v>81</v>
      </c>
      <c r="F18" s="291" t="s">
        <v>767</v>
      </c>
      <c r="G18" s="291"/>
      <c r="H18" s="291"/>
      <c r="I18" s="291"/>
      <c r="J18" s="291"/>
      <c r="K18" s="289"/>
    </row>
    <row r="19" s="1" customFormat="1" ht="15" customHeight="1">
      <c r="B19" s="292"/>
      <c r="C19" s="293"/>
      <c r="D19" s="293"/>
      <c r="E19" s="295" t="s">
        <v>768</v>
      </c>
      <c r="F19" s="291" t="s">
        <v>769</v>
      </c>
      <c r="G19" s="291"/>
      <c r="H19" s="291"/>
      <c r="I19" s="291"/>
      <c r="J19" s="291"/>
      <c r="K19" s="289"/>
    </row>
    <row r="20" s="1" customFormat="1" ht="15" customHeight="1">
      <c r="B20" s="292"/>
      <c r="C20" s="293"/>
      <c r="D20" s="293"/>
      <c r="E20" s="295" t="s">
        <v>770</v>
      </c>
      <c r="F20" s="291" t="s">
        <v>771</v>
      </c>
      <c r="G20" s="291"/>
      <c r="H20" s="291"/>
      <c r="I20" s="291"/>
      <c r="J20" s="291"/>
      <c r="K20" s="289"/>
    </row>
    <row r="21" s="1" customFormat="1" ht="15" customHeight="1">
      <c r="B21" s="292"/>
      <c r="C21" s="293"/>
      <c r="D21" s="293"/>
      <c r="E21" s="295" t="s">
        <v>88</v>
      </c>
      <c r="F21" s="291" t="s">
        <v>89</v>
      </c>
      <c r="G21" s="291"/>
      <c r="H21" s="291"/>
      <c r="I21" s="291"/>
      <c r="J21" s="291"/>
      <c r="K21" s="289"/>
    </row>
    <row r="22" s="1" customFormat="1" ht="15" customHeight="1">
      <c r="B22" s="292"/>
      <c r="C22" s="293"/>
      <c r="D22" s="293"/>
      <c r="E22" s="295" t="s">
        <v>290</v>
      </c>
      <c r="F22" s="291" t="s">
        <v>291</v>
      </c>
      <c r="G22" s="291"/>
      <c r="H22" s="291"/>
      <c r="I22" s="291"/>
      <c r="J22" s="291"/>
      <c r="K22" s="289"/>
    </row>
    <row r="23" s="1" customFormat="1" ht="15" customHeight="1">
      <c r="B23" s="292"/>
      <c r="C23" s="293"/>
      <c r="D23" s="293"/>
      <c r="E23" s="295" t="s">
        <v>86</v>
      </c>
      <c r="F23" s="291" t="s">
        <v>772</v>
      </c>
      <c r="G23" s="291"/>
      <c r="H23" s="291"/>
      <c r="I23" s="291"/>
      <c r="J23" s="291"/>
      <c r="K23" s="289"/>
    </row>
    <row r="24" s="1" customFormat="1" ht="12.75" customHeight="1">
      <c r="B24" s="292"/>
      <c r="C24" s="293"/>
      <c r="D24" s="293"/>
      <c r="E24" s="293"/>
      <c r="F24" s="293"/>
      <c r="G24" s="293"/>
      <c r="H24" s="293"/>
      <c r="I24" s="293"/>
      <c r="J24" s="293"/>
      <c r="K24" s="289"/>
    </row>
    <row r="25" s="1" customFormat="1" ht="15" customHeight="1">
      <c r="B25" s="292"/>
      <c r="C25" s="291" t="s">
        <v>773</v>
      </c>
      <c r="D25" s="291"/>
      <c r="E25" s="291"/>
      <c r="F25" s="291"/>
      <c r="G25" s="291"/>
      <c r="H25" s="291"/>
      <c r="I25" s="291"/>
      <c r="J25" s="291"/>
      <c r="K25" s="289"/>
    </row>
    <row r="26" s="1" customFormat="1" ht="15" customHeight="1">
      <c r="B26" s="292"/>
      <c r="C26" s="291" t="s">
        <v>774</v>
      </c>
      <c r="D26" s="291"/>
      <c r="E26" s="291"/>
      <c r="F26" s="291"/>
      <c r="G26" s="291"/>
      <c r="H26" s="291"/>
      <c r="I26" s="291"/>
      <c r="J26" s="291"/>
      <c r="K26" s="289"/>
    </row>
    <row r="27" s="1" customFormat="1" ht="15" customHeight="1">
      <c r="B27" s="292"/>
      <c r="C27" s="291"/>
      <c r="D27" s="291" t="s">
        <v>775</v>
      </c>
      <c r="E27" s="291"/>
      <c r="F27" s="291"/>
      <c r="G27" s="291"/>
      <c r="H27" s="291"/>
      <c r="I27" s="291"/>
      <c r="J27" s="291"/>
      <c r="K27" s="289"/>
    </row>
    <row r="28" s="1" customFormat="1" ht="15" customHeight="1">
      <c r="B28" s="292"/>
      <c r="C28" s="293"/>
      <c r="D28" s="291" t="s">
        <v>776</v>
      </c>
      <c r="E28" s="291"/>
      <c r="F28" s="291"/>
      <c r="G28" s="291"/>
      <c r="H28" s="291"/>
      <c r="I28" s="291"/>
      <c r="J28" s="291"/>
      <c r="K28" s="289"/>
    </row>
    <row r="29" s="1" customFormat="1" ht="12.75" customHeight="1">
      <c r="B29" s="292"/>
      <c r="C29" s="293"/>
      <c r="D29" s="293"/>
      <c r="E29" s="293"/>
      <c r="F29" s="293"/>
      <c r="G29" s="293"/>
      <c r="H29" s="293"/>
      <c r="I29" s="293"/>
      <c r="J29" s="293"/>
      <c r="K29" s="289"/>
    </row>
    <row r="30" s="1" customFormat="1" ht="15" customHeight="1">
      <c r="B30" s="292"/>
      <c r="C30" s="293"/>
      <c r="D30" s="291" t="s">
        <v>777</v>
      </c>
      <c r="E30" s="291"/>
      <c r="F30" s="291"/>
      <c r="G30" s="291"/>
      <c r="H30" s="291"/>
      <c r="I30" s="291"/>
      <c r="J30" s="291"/>
      <c r="K30" s="289"/>
    </row>
    <row r="31" s="1" customFormat="1" ht="15" customHeight="1">
      <c r="B31" s="292"/>
      <c r="C31" s="293"/>
      <c r="D31" s="291" t="s">
        <v>778</v>
      </c>
      <c r="E31" s="291"/>
      <c r="F31" s="291"/>
      <c r="G31" s="291"/>
      <c r="H31" s="291"/>
      <c r="I31" s="291"/>
      <c r="J31" s="291"/>
      <c r="K31" s="289"/>
    </row>
    <row r="32" s="1" customFormat="1" ht="12.75" customHeight="1">
      <c r="B32" s="292"/>
      <c r="C32" s="293"/>
      <c r="D32" s="293"/>
      <c r="E32" s="293"/>
      <c r="F32" s="293"/>
      <c r="G32" s="293"/>
      <c r="H32" s="293"/>
      <c r="I32" s="293"/>
      <c r="J32" s="293"/>
      <c r="K32" s="289"/>
    </row>
    <row r="33" s="1" customFormat="1" ht="15" customHeight="1">
      <c r="B33" s="292"/>
      <c r="C33" s="293"/>
      <c r="D33" s="291" t="s">
        <v>779</v>
      </c>
      <c r="E33" s="291"/>
      <c r="F33" s="291"/>
      <c r="G33" s="291"/>
      <c r="H33" s="291"/>
      <c r="I33" s="291"/>
      <c r="J33" s="291"/>
      <c r="K33" s="289"/>
    </row>
    <row r="34" s="1" customFormat="1" ht="15" customHeight="1">
      <c r="B34" s="292"/>
      <c r="C34" s="293"/>
      <c r="D34" s="291" t="s">
        <v>780</v>
      </c>
      <c r="E34" s="291"/>
      <c r="F34" s="291"/>
      <c r="G34" s="291"/>
      <c r="H34" s="291"/>
      <c r="I34" s="291"/>
      <c r="J34" s="291"/>
      <c r="K34" s="289"/>
    </row>
    <row r="35" s="1" customFormat="1" ht="15" customHeight="1">
      <c r="B35" s="292"/>
      <c r="C35" s="293"/>
      <c r="D35" s="291" t="s">
        <v>781</v>
      </c>
      <c r="E35" s="291"/>
      <c r="F35" s="291"/>
      <c r="G35" s="291"/>
      <c r="H35" s="291"/>
      <c r="I35" s="291"/>
      <c r="J35" s="291"/>
      <c r="K35" s="289"/>
    </row>
    <row r="36" s="1" customFormat="1" ht="15" customHeight="1">
      <c r="B36" s="292"/>
      <c r="C36" s="293"/>
      <c r="D36" s="291"/>
      <c r="E36" s="294" t="s">
        <v>114</v>
      </c>
      <c r="F36" s="291"/>
      <c r="G36" s="291" t="s">
        <v>782</v>
      </c>
      <c r="H36" s="291"/>
      <c r="I36" s="291"/>
      <c r="J36" s="291"/>
      <c r="K36" s="289"/>
    </row>
    <row r="37" s="1" customFormat="1" ht="30.75" customHeight="1">
      <c r="B37" s="292"/>
      <c r="C37" s="293"/>
      <c r="D37" s="291"/>
      <c r="E37" s="294" t="s">
        <v>783</v>
      </c>
      <c r="F37" s="291"/>
      <c r="G37" s="291" t="s">
        <v>784</v>
      </c>
      <c r="H37" s="291"/>
      <c r="I37" s="291"/>
      <c r="J37" s="291"/>
      <c r="K37" s="289"/>
    </row>
    <row r="38" s="1" customFormat="1" ht="15" customHeight="1">
      <c r="B38" s="292"/>
      <c r="C38" s="293"/>
      <c r="D38" s="291"/>
      <c r="E38" s="294" t="s">
        <v>56</v>
      </c>
      <c r="F38" s="291"/>
      <c r="G38" s="291" t="s">
        <v>785</v>
      </c>
      <c r="H38" s="291"/>
      <c r="I38" s="291"/>
      <c r="J38" s="291"/>
      <c r="K38" s="289"/>
    </row>
    <row r="39" s="1" customFormat="1" ht="15" customHeight="1">
      <c r="B39" s="292"/>
      <c r="C39" s="293"/>
      <c r="D39" s="291"/>
      <c r="E39" s="294" t="s">
        <v>57</v>
      </c>
      <c r="F39" s="291"/>
      <c r="G39" s="291" t="s">
        <v>786</v>
      </c>
      <c r="H39" s="291"/>
      <c r="I39" s="291"/>
      <c r="J39" s="291"/>
      <c r="K39" s="289"/>
    </row>
    <row r="40" s="1" customFormat="1" ht="15" customHeight="1">
      <c r="B40" s="292"/>
      <c r="C40" s="293"/>
      <c r="D40" s="291"/>
      <c r="E40" s="294" t="s">
        <v>115</v>
      </c>
      <c r="F40" s="291"/>
      <c r="G40" s="291" t="s">
        <v>787</v>
      </c>
      <c r="H40" s="291"/>
      <c r="I40" s="291"/>
      <c r="J40" s="291"/>
      <c r="K40" s="289"/>
    </row>
    <row r="41" s="1" customFormat="1" ht="15" customHeight="1">
      <c r="B41" s="292"/>
      <c r="C41" s="293"/>
      <c r="D41" s="291"/>
      <c r="E41" s="294" t="s">
        <v>116</v>
      </c>
      <c r="F41" s="291"/>
      <c r="G41" s="291" t="s">
        <v>788</v>
      </c>
      <c r="H41" s="291"/>
      <c r="I41" s="291"/>
      <c r="J41" s="291"/>
      <c r="K41" s="289"/>
    </row>
    <row r="42" s="1" customFormat="1" ht="15" customHeight="1">
      <c r="B42" s="292"/>
      <c r="C42" s="293"/>
      <c r="D42" s="291"/>
      <c r="E42" s="294" t="s">
        <v>789</v>
      </c>
      <c r="F42" s="291"/>
      <c r="G42" s="291" t="s">
        <v>790</v>
      </c>
      <c r="H42" s="291"/>
      <c r="I42" s="291"/>
      <c r="J42" s="291"/>
      <c r="K42" s="289"/>
    </row>
    <row r="43" s="1" customFormat="1" ht="15" customHeight="1">
      <c r="B43" s="292"/>
      <c r="C43" s="293"/>
      <c r="D43" s="291"/>
      <c r="E43" s="294"/>
      <c r="F43" s="291"/>
      <c r="G43" s="291" t="s">
        <v>791</v>
      </c>
      <c r="H43" s="291"/>
      <c r="I43" s="291"/>
      <c r="J43" s="291"/>
      <c r="K43" s="289"/>
    </row>
    <row r="44" s="1" customFormat="1" ht="15" customHeight="1">
      <c r="B44" s="292"/>
      <c r="C44" s="293"/>
      <c r="D44" s="291"/>
      <c r="E44" s="294" t="s">
        <v>792</v>
      </c>
      <c r="F44" s="291"/>
      <c r="G44" s="291" t="s">
        <v>793</v>
      </c>
      <c r="H44" s="291"/>
      <c r="I44" s="291"/>
      <c r="J44" s="291"/>
      <c r="K44" s="289"/>
    </row>
    <row r="45" s="1" customFormat="1" ht="15" customHeight="1">
      <c r="B45" s="292"/>
      <c r="C45" s="293"/>
      <c r="D45" s="291"/>
      <c r="E45" s="294" t="s">
        <v>118</v>
      </c>
      <c r="F45" s="291"/>
      <c r="G45" s="291" t="s">
        <v>794</v>
      </c>
      <c r="H45" s="291"/>
      <c r="I45" s="291"/>
      <c r="J45" s="291"/>
      <c r="K45" s="289"/>
    </row>
    <row r="46" s="1" customFormat="1" ht="12.75" customHeight="1">
      <c r="B46" s="292"/>
      <c r="C46" s="293"/>
      <c r="D46" s="291"/>
      <c r="E46" s="291"/>
      <c r="F46" s="291"/>
      <c r="G46" s="291"/>
      <c r="H46" s="291"/>
      <c r="I46" s="291"/>
      <c r="J46" s="291"/>
      <c r="K46" s="289"/>
    </row>
    <row r="47" s="1" customFormat="1" ht="15" customHeight="1">
      <c r="B47" s="292"/>
      <c r="C47" s="293"/>
      <c r="D47" s="291" t="s">
        <v>795</v>
      </c>
      <c r="E47" s="291"/>
      <c r="F47" s="291"/>
      <c r="G47" s="291"/>
      <c r="H47" s="291"/>
      <c r="I47" s="291"/>
      <c r="J47" s="291"/>
      <c r="K47" s="289"/>
    </row>
    <row r="48" s="1" customFormat="1" ht="15" customHeight="1">
      <c r="B48" s="292"/>
      <c r="C48" s="293"/>
      <c r="D48" s="293"/>
      <c r="E48" s="291" t="s">
        <v>796</v>
      </c>
      <c r="F48" s="291"/>
      <c r="G48" s="291"/>
      <c r="H48" s="291"/>
      <c r="I48" s="291"/>
      <c r="J48" s="291"/>
      <c r="K48" s="289"/>
    </row>
    <row r="49" s="1" customFormat="1" ht="15" customHeight="1">
      <c r="B49" s="292"/>
      <c r="C49" s="293"/>
      <c r="D49" s="293"/>
      <c r="E49" s="291" t="s">
        <v>797</v>
      </c>
      <c r="F49" s="291"/>
      <c r="G49" s="291"/>
      <c r="H49" s="291"/>
      <c r="I49" s="291"/>
      <c r="J49" s="291"/>
      <c r="K49" s="289"/>
    </row>
    <row r="50" s="1" customFormat="1" ht="15" customHeight="1">
      <c r="B50" s="292"/>
      <c r="C50" s="293"/>
      <c r="D50" s="293"/>
      <c r="E50" s="291" t="s">
        <v>798</v>
      </c>
      <c r="F50" s="291"/>
      <c r="G50" s="291"/>
      <c r="H50" s="291"/>
      <c r="I50" s="291"/>
      <c r="J50" s="291"/>
      <c r="K50" s="289"/>
    </row>
    <row r="51" s="1" customFormat="1" ht="15" customHeight="1">
      <c r="B51" s="292"/>
      <c r="C51" s="293"/>
      <c r="D51" s="291" t="s">
        <v>799</v>
      </c>
      <c r="E51" s="291"/>
      <c r="F51" s="291"/>
      <c r="G51" s="291"/>
      <c r="H51" s="291"/>
      <c r="I51" s="291"/>
      <c r="J51" s="291"/>
      <c r="K51" s="289"/>
    </row>
    <row r="52" s="1" customFormat="1" ht="25.5" customHeight="1">
      <c r="B52" s="287"/>
      <c r="C52" s="288" t="s">
        <v>800</v>
      </c>
      <c r="D52" s="288"/>
      <c r="E52" s="288"/>
      <c r="F52" s="288"/>
      <c r="G52" s="288"/>
      <c r="H52" s="288"/>
      <c r="I52" s="288"/>
      <c r="J52" s="288"/>
      <c r="K52" s="289"/>
    </row>
    <row r="53" s="1" customFormat="1" ht="5.25" customHeight="1">
      <c r="B53" s="287"/>
      <c r="C53" s="290"/>
      <c r="D53" s="290"/>
      <c r="E53" s="290"/>
      <c r="F53" s="290"/>
      <c r="G53" s="290"/>
      <c r="H53" s="290"/>
      <c r="I53" s="290"/>
      <c r="J53" s="290"/>
      <c r="K53" s="289"/>
    </row>
    <row r="54" s="1" customFormat="1" ht="15" customHeight="1">
      <c r="B54" s="287"/>
      <c r="C54" s="291" t="s">
        <v>801</v>
      </c>
      <c r="D54" s="291"/>
      <c r="E54" s="291"/>
      <c r="F54" s="291"/>
      <c r="G54" s="291"/>
      <c r="H54" s="291"/>
      <c r="I54" s="291"/>
      <c r="J54" s="291"/>
      <c r="K54" s="289"/>
    </row>
    <row r="55" s="1" customFormat="1" ht="15" customHeight="1">
      <c r="B55" s="287"/>
      <c r="C55" s="291" t="s">
        <v>802</v>
      </c>
      <c r="D55" s="291"/>
      <c r="E55" s="291"/>
      <c r="F55" s="291"/>
      <c r="G55" s="291"/>
      <c r="H55" s="291"/>
      <c r="I55" s="291"/>
      <c r="J55" s="291"/>
      <c r="K55" s="289"/>
    </row>
    <row r="56" s="1" customFormat="1" ht="12.75" customHeight="1">
      <c r="B56" s="287"/>
      <c r="C56" s="291"/>
      <c r="D56" s="291"/>
      <c r="E56" s="291"/>
      <c r="F56" s="291"/>
      <c r="G56" s="291"/>
      <c r="H56" s="291"/>
      <c r="I56" s="291"/>
      <c r="J56" s="291"/>
      <c r="K56" s="289"/>
    </row>
    <row r="57" s="1" customFormat="1" ht="15" customHeight="1">
      <c r="B57" s="287"/>
      <c r="C57" s="291" t="s">
        <v>803</v>
      </c>
      <c r="D57" s="291"/>
      <c r="E57" s="291"/>
      <c r="F57" s="291"/>
      <c r="G57" s="291"/>
      <c r="H57" s="291"/>
      <c r="I57" s="291"/>
      <c r="J57" s="291"/>
      <c r="K57" s="289"/>
    </row>
    <row r="58" s="1" customFormat="1" ht="15" customHeight="1">
      <c r="B58" s="287"/>
      <c r="C58" s="293"/>
      <c r="D58" s="291" t="s">
        <v>804</v>
      </c>
      <c r="E58" s="291"/>
      <c r="F58" s="291"/>
      <c r="G58" s="291"/>
      <c r="H58" s="291"/>
      <c r="I58" s="291"/>
      <c r="J58" s="291"/>
      <c r="K58" s="289"/>
    </row>
    <row r="59" s="1" customFormat="1" ht="15" customHeight="1">
      <c r="B59" s="287"/>
      <c r="C59" s="293"/>
      <c r="D59" s="291" t="s">
        <v>805</v>
      </c>
      <c r="E59" s="291"/>
      <c r="F59" s="291"/>
      <c r="G59" s="291"/>
      <c r="H59" s="291"/>
      <c r="I59" s="291"/>
      <c r="J59" s="291"/>
      <c r="K59" s="289"/>
    </row>
    <row r="60" s="1" customFormat="1" ht="15" customHeight="1">
      <c r="B60" s="287"/>
      <c r="C60" s="293"/>
      <c r="D60" s="291" t="s">
        <v>806</v>
      </c>
      <c r="E60" s="291"/>
      <c r="F60" s="291"/>
      <c r="G60" s="291"/>
      <c r="H60" s="291"/>
      <c r="I60" s="291"/>
      <c r="J60" s="291"/>
      <c r="K60" s="289"/>
    </row>
    <row r="61" s="1" customFormat="1" ht="15" customHeight="1">
      <c r="B61" s="287"/>
      <c r="C61" s="293"/>
      <c r="D61" s="291" t="s">
        <v>807</v>
      </c>
      <c r="E61" s="291"/>
      <c r="F61" s="291"/>
      <c r="G61" s="291"/>
      <c r="H61" s="291"/>
      <c r="I61" s="291"/>
      <c r="J61" s="291"/>
      <c r="K61" s="289"/>
    </row>
    <row r="62" s="1" customFormat="1" ht="15" customHeight="1">
      <c r="B62" s="287"/>
      <c r="C62" s="293"/>
      <c r="D62" s="296" t="s">
        <v>808</v>
      </c>
      <c r="E62" s="296"/>
      <c r="F62" s="296"/>
      <c r="G62" s="296"/>
      <c r="H62" s="296"/>
      <c r="I62" s="296"/>
      <c r="J62" s="296"/>
      <c r="K62" s="289"/>
    </row>
    <row r="63" s="1" customFormat="1" ht="15" customHeight="1">
      <c r="B63" s="287"/>
      <c r="C63" s="293"/>
      <c r="D63" s="291" t="s">
        <v>809</v>
      </c>
      <c r="E63" s="291"/>
      <c r="F63" s="291"/>
      <c r="G63" s="291"/>
      <c r="H63" s="291"/>
      <c r="I63" s="291"/>
      <c r="J63" s="291"/>
      <c r="K63" s="289"/>
    </row>
    <row r="64" s="1" customFormat="1" ht="12.75" customHeight="1">
      <c r="B64" s="287"/>
      <c r="C64" s="293"/>
      <c r="D64" s="293"/>
      <c r="E64" s="297"/>
      <c r="F64" s="293"/>
      <c r="G64" s="293"/>
      <c r="H64" s="293"/>
      <c r="I64" s="293"/>
      <c r="J64" s="293"/>
      <c r="K64" s="289"/>
    </row>
    <row r="65" s="1" customFormat="1" ht="15" customHeight="1">
      <c r="B65" s="287"/>
      <c r="C65" s="293"/>
      <c r="D65" s="291" t="s">
        <v>810</v>
      </c>
      <c r="E65" s="291"/>
      <c r="F65" s="291"/>
      <c r="G65" s="291"/>
      <c r="H65" s="291"/>
      <c r="I65" s="291"/>
      <c r="J65" s="291"/>
      <c r="K65" s="289"/>
    </row>
    <row r="66" s="1" customFormat="1" ht="15" customHeight="1">
      <c r="B66" s="287"/>
      <c r="C66" s="293"/>
      <c r="D66" s="296" t="s">
        <v>811</v>
      </c>
      <c r="E66" s="296"/>
      <c r="F66" s="296"/>
      <c r="G66" s="296"/>
      <c r="H66" s="296"/>
      <c r="I66" s="296"/>
      <c r="J66" s="296"/>
      <c r="K66" s="289"/>
    </row>
    <row r="67" s="1" customFormat="1" ht="15" customHeight="1">
      <c r="B67" s="287"/>
      <c r="C67" s="293"/>
      <c r="D67" s="291" t="s">
        <v>812</v>
      </c>
      <c r="E67" s="291"/>
      <c r="F67" s="291"/>
      <c r="G67" s="291"/>
      <c r="H67" s="291"/>
      <c r="I67" s="291"/>
      <c r="J67" s="291"/>
      <c r="K67" s="289"/>
    </row>
    <row r="68" s="1" customFormat="1" ht="15" customHeight="1">
      <c r="B68" s="287"/>
      <c r="C68" s="293"/>
      <c r="D68" s="291" t="s">
        <v>813</v>
      </c>
      <c r="E68" s="291"/>
      <c r="F68" s="291"/>
      <c r="G68" s="291"/>
      <c r="H68" s="291"/>
      <c r="I68" s="291"/>
      <c r="J68" s="291"/>
      <c r="K68" s="289"/>
    </row>
    <row r="69" s="1" customFormat="1" ht="15" customHeight="1">
      <c r="B69" s="287"/>
      <c r="C69" s="293"/>
      <c r="D69" s="291" t="s">
        <v>814</v>
      </c>
      <c r="E69" s="291"/>
      <c r="F69" s="291"/>
      <c r="G69" s="291"/>
      <c r="H69" s="291"/>
      <c r="I69" s="291"/>
      <c r="J69" s="291"/>
      <c r="K69" s="289"/>
    </row>
    <row r="70" s="1" customFormat="1" ht="15" customHeight="1">
      <c r="B70" s="287"/>
      <c r="C70" s="293"/>
      <c r="D70" s="291" t="s">
        <v>815</v>
      </c>
      <c r="E70" s="291"/>
      <c r="F70" s="291"/>
      <c r="G70" s="291"/>
      <c r="H70" s="291"/>
      <c r="I70" s="291"/>
      <c r="J70" s="291"/>
      <c r="K70" s="289"/>
    </row>
    <row r="71" s="1" customFormat="1" ht="12.75" customHeight="1">
      <c r="B71" s="298"/>
      <c r="C71" s="299"/>
      <c r="D71" s="299"/>
      <c r="E71" s="299"/>
      <c r="F71" s="299"/>
      <c r="G71" s="299"/>
      <c r="H71" s="299"/>
      <c r="I71" s="299"/>
      <c r="J71" s="299"/>
      <c r="K71" s="300"/>
    </row>
    <row r="72" s="1" customFormat="1" ht="18.75" customHeight="1">
      <c r="B72" s="301"/>
      <c r="C72" s="301"/>
      <c r="D72" s="301"/>
      <c r="E72" s="301"/>
      <c r="F72" s="301"/>
      <c r="G72" s="301"/>
      <c r="H72" s="301"/>
      <c r="I72" s="301"/>
      <c r="J72" s="301"/>
      <c r="K72" s="302"/>
    </row>
    <row r="73" s="1" customFormat="1" ht="18.75" customHeight="1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s="1" customFormat="1" ht="7.5" customHeight="1">
      <c r="B74" s="303"/>
      <c r="C74" s="304"/>
      <c r="D74" s="304"/>
      <c r="E74" s="304"/>
      <c r="F74" s="304"/>
      <c r="G74" s="304"/>
      <c r="H74" s="304"/>
      <c r="I74" s="304"/>
      <c r="J74" s="304"/>
      <c r="K74" s="305"/>
    </row>
    <row r="75" s="1" customFormat="1" ht="45" customHeight="1">
      <c r="B75" s="306"/>
      <c r="C75" s="307" t="s">
        <v>816</v>
      </c>
      <c r="D75" s="307"/>
      <c r="E75" s="307"/>
      <c r="F75" s="307"/>
      <c r="G75" s="307"/>
      <c r="H75" s="307"/>
      <c r="I75" s="307"/>
      <c r="J75" s="307"/>
      <c r="K75" s="308"/>
    </row>
    <row r="76" s="1" customFormat="1" ht="17.25" customHeight="1">
      <c r="B76" s="306"/>
      <c r="C76" s="309" t="s">
        <v>817</v>
      </c>
      <c r="D76" s="309"/>
      <c r="E76" s="309"/>
      <c r="F76" s="309" t="s">
        <v>818</v>
      </c>
      <c r="G76" s="310"/>
      <c r="H76" s="309" t="s">
        <v>57</v>
      </c>
      <c r="I76" s="309" t="s">
        <v>60</v>
      </c>
      <c r="J76" s="309" t="s">
        <v>819</v>
      </c>
      <c r="K76" s="308"/>
    </row>
    <row r="77" s="1" customFormat="1" ht="17.25" customHeight="1">
      <c r="B77" s="306"/>
      <c r="C77" s="311" t="s">
        <v>820</v>
      </c>
      <c r="D77" s="311"/>
      <c r="E77" s="311"/>
      <c r="F77" s="312" t="s">
        <v>821</v>
      </c>
      <c r="G77" s="313"/>
      <c r="H77" s="311"/>
      <c r="I77" s="311"/>
      <c r="J77" s="311" t="s">
        <v>822</v>
      </c>
      <c r="K77" s="308"/>
    </row>
    <row r="78" s="1" customFormat="1" ht="5.25" customHeight="1">
      <c r="B78" s="306"/>
      <c r="C78" s="314"/>
      <c r="D78" s="314"/>
      <c r="E78" s="314"/>
      <c r="F78" s="314"/>
      <c r="G78" s="315"/>
      <c r="H78" s="314"/>
      <c r="I78" s="314"/>
      <c r="J78" s="314"/>
      <c r="K78" s="308"/>
    </row>
    <row r="79" s="1" customFormat="1" ht="15" customHeight="1">
      <c r="B79" s="306"/>
      <c r="C79" s="294" t="s">
        <v>56</v>
      </c>
      <c r="D79" s="316"/>
      <c r="E79" s="316"/>
      <c r="F79" s="317" t="s">
        <v>823</v>
      </c>
      <c r="G79" s="318"/>
      <c r="H79" s="294" t="s">
        <v>824</v>
      </c>
      <c r="I79" s="294" t="s">
        <v>825</v>
      </c>
      <c r="J79" s="294">
        <v>20</v>
      </c>
      <c r="K79" s="308"/>
    </row>
    <row r="80" s="1" customFormat="1" ht="15" customHeight="1">
      <c r="B80" s="306"/>
      <c r="C80" s="294" t="s">
        <v>826</v>
      </c>
      <c r="D80" s="294"/>
      <c r="E80" s="294"/>
      <c r="F80" s="317" t="s">
        <v>823</v>
      </c>
      <c r="G80" s="318"/>
      <c r="H80" s="294" t="s">
        <v>827</v>
      </c>
      <c r="I80" s="294" t="s">
        <v>825</v>
      </c>
      <c r="J80" s="294">
        <v>120</v>
      </c>
      <c r="K80" s="308"/>
    </row>
    <row r="81" s="1" customFormat="1" ht="15" customHeight="1">
      <c r="B81" s="319"/>
      <c r="C81" s="294" t="s">
        <v>828</v>
      </c>
      <c r="D81" s="294"/>
      <c r="E81" s="294"/>
      <c r="F81" s="317" t="s">
        <v>829</v>
      </c>
      <c r="G81" s="318"/>
      <c r="H81" s="294" t="s">
        <v>830</v>
      </c>
      <c r="I81" s="294" t="s">
        <v>825</v>
      </c>
      <c r="J81" s="294">
        <v>50</v>
      </c>
      <c r="K81" s="308"/>
    </row>
    <row r="82" s="1" customFormat="1" ht="15" customHeight="1">
      <c r="B82" s="319"/>
      <c r="C82" s="294" t="s">
        <v>831</v>
      </c>
      <c r="D82" s="294"/>
      <c r="E82" s="294"/>
      <c r="F82" s="317" t="s">
        <v>823</v>
      </c>
      <c r="G82" s="318"/>
      <c r="H82" s="294" t="s">
        <v>832</v>
      </c>
      <c r="I82" s="294" t="s">
        <v>833</v>
      </c>
      <c r="J82" s="294"/>
      <c r="K82" s="308"/>
    </row>
    <row r="83" s="1" customFormat="1" ht="15" customHeight="1">
      <c r="B83" s="319"/>
      <c r="C83" s="320" t="s">
        <v>834</v>
      </c>
      <c r="D83" s="320"/>
      <c r="E83" s="320"/>
      <c r="F83" s="321" t="s">
        <v>829</v>
      </c>
      <c r="G83" s="320"/>
      <c r="H83" s="320" t="s">
        <v>835</v>
      </c>
      <c r="I83" s="320" t="s">
        <v>825</v>
      </c>
      <c r="J83" s="320">
        <v>15</v>
      </c>
      <c r="K83" s="308"/>
    </row>
    <row r="84" s="1" customFormat="1" ht="15" customHeight="1">
      <c r="B84" s="319"/>
      <c r="C84" s="320" t="s">
        <v>836</v>
      </c>
      <c r="D84" s="320"/>
      <c r="E84" s="320"/>
      <c r="F84" s="321" t="s">
        <v>829</v>
      </c>
      <c r="G84" s="320"/>
      <c r="H84" s="320" t="s">
        <v>837</v>
      </c>
      <c r="I84" s="320" t="s">
        <v>825</v>
      </c>
      <c r="J84" s="320">
        <v>15</v>
      </c>
      <c r="K84" s="308"/>
    </row>
    <row r="85" s="1" customFormat="1" ht="15" customHeight="1">
      <c r="B85" s="319"/>
      <c r="C85" s="320" t="s">
        <v>838</v>
      </c>
      <c r="D85" s="320"/>
      <c r="E85" s="320"/>
      <c r="F85" s="321" t="s">
        <v>829</v>
      </c>
      <c r="G85" s="320"/>
      <c r="H85" s="320" t="s">
        <v>839</v>
      </c>
      <c r="I85" s="320" t="s">
        <v>825</v>
      </c>
      <c r="J85" s="320">
        <v>20</v>
      </c>
      <c r="K85" s="308"/>
    </row>
    <row r="86" s="1" customFormat="1" ht="15" customHeight="1">
      <c r="B86" s="319"/>
      <c r="C86" s="320" t="s">
        <v>840</v>
      </c>
      <c r="D86" s="320"/>
      <c r="E86" s="320"/>
      <c r="F86" s="321" t="s">
        <v>829</v>
      </c>
      <c r="G86" s="320"/>
      <c r="H86" s="320" t="s">
        <v>841</v>
      </c>
      <c r="I86" s="320" t="s">
        <v>825</v>
      </c>
      <c r="J86" s="320">
        <v>20</v>
      </c>
      <c r="K86" s="308"/>
    </row>
    <row r="87" s="1" customFormat="1" ht="15" customHeight="1">
      <c r="B87" s="319"/>
      <c r="C87" s="294" t="s">
        <v>842</v>
      </c>
      <c r="D87" s="294"/>
      <c r="E87" s="294"/>
      <c r="F87" s="317" t="s">
        <v>829</v>
      </c>
      <c r="G87" s="318"/>
      <c r="H87" s="294" t="s">
        <v>843</v>
      </c>
      <c r="I87" s="294" t="s">
        <v>825</v>
      </c>
      <c r="J87" s="294">
        <v>50</v>
      </c>
      <c r="K87" s="308"/>
    </row>
    <row r="88" s="1" customFormat="1" ht="15" customHeight="1">
      <c r="B88" s="319"/>
      <c r="C88" s="294" t="s">
        <v>844</v>
      </c>
      <c r="D88" s="294"/>
      <c r="E88" s="294"/>
      <c r="F88" s="317" t="s">
        <v>829</v>
      </c>
      <c r="G88" s="318"/>
      <c r="H88" s="294" t="s">
        <v>845</v>
      </c>
      <c r="I88" s="294" t="s">
        <v>825</v>
      </c>
      <c r="J88" s="294">
        <v>20</v>
      </c>
      <c r="K88" s="308"/>
    </row>
    <row r="89" s="1" customFormat="1" ht="15" customHeight="1">
      <c r="B89" s="319"/>
      <c r="C89" s="294" t="s">
        <v>846</v>
      </c>
      <c r="D89" s="294"/>
      <c r="E89" s="294"/>
      <c r="F89" s="317" t="s">
        <v>829</v>
      </c>
      <c r="G89" s="318"/>
      <c r="H89" s="294" t="s">
        <v>847</v>
      </c>
      <c r="I89" s="294" t="s">
        <v>825</v>
      </c>
      <c r="J89" s="294">
        <v>20</v>
      </c>
      <c r="K89" s="308"/>
    </row>
    <row r="90" s="1" customFormat="1" ht="15" customHeight="1">
      <c r="B90" s="319"/>
      <c r="C90" s="294" t="s">
        <v>848</v>
      </c>
      <c r="D90" s="294"/>
      <c r="E90" s="294"/>
      <c r="F90" s="317" t="s">
        <v>829</v>
      </c>
      <c r="G90" s="318"/>
      <c r="H90" s="294" t="s">
        <v>849</v>
      </c>
      <c r="I90" s="294" t="s">
        <v>825</v>
      </c>
      <c r="J90" s="294">
        <v>50</v>
      </c>
      <c r="K90" s="308"/>
    </row>
    <row r="91" s="1" customFormat="1" ht="15" customHeight="1">
      <c r="B91" s="319"/>
      <c r="C91" s="294" t="s">
        <v>850</v>
      </c>
      <c r="D91" s="294"/>
      <c r="E91" s="294"/>
      <c r="F91" s="317" t="s">
        <v>829</v>
      </c>
      <c r="G91" s="318"/>
      <c r="H91" s="294" t="s">
        <v>850</v>
      </c>
      <c r="I91" s="294" t="s">
        <v>825</v>
      </c>
      <c r="J91" s="294">
        <v>50</v>
      </c>
      <c r="K91" s="308"/>
    </row>
    <row r="92" s="1" customFormat="1" ht="15" customHeight="1">
      <c r="B92" s="319"/>
      <c r="C92" s="294" t="s">
        <v>851</v>
      </c>
      <c r="D92" s="294"/>
      <c r="E92" s="294"/>
      <c r="F92" s="317" t="s">
        <v>829</v>
      </c>
      <c r="G92" s="318"/>
      <c r="H92" s="294" t="s">
        <v>852</v>
      </c>
      <c r="I92" s="294" t="s">
        <v>825</v>
      </c>
      <c r="J92" s="294">
        <v>255</v>
      </c>
      <c r="K92" s="308"/>
    </row>
    <row r="93" s="1" customFormat="1" ht="15" customHeight="1">
      <c r="B93" s="319"/>
      <c r="C93" s="294" t="s">
        <v>853</v>
      </c>
      <c r="D93" s="294"/>
      <c r="E93" s="294"/>
      <c r="F93" s="317" t="s">
        <v>823</v>
      </c>
      <c r="G93" s="318"/>
      <c r="H93" s="294" t="s">
        <v>854</v>
      </c>
      <c r="I93" s="294" t="s">
        <v>855</v>
      </c>
      <c r="J93" s="294"/>
      <c r="K93" s="308"/>
    </row>
    <row r="94" s="1" customFormat="1" ht="15" customHeight="1">
      <c r="B94" s="319"/>
      <c r="C94" s="294" t="s">
        <v>856</v>
      </c>
      <c r="D94" s="294"/>
      <c r="E94" s="294"/>
      <c r="F94" s="317" t="s">
        <v>823</v>
      </c>
      <c r="G94" s="318"/>
      <c r="H94" s="294" t="s">
        <v>857</v>
      </c>
      <c r="I94" s="294" t="s">
        <v>858</v>
      </c>
      <c r="J94" s="294"/>
      <c r="K94" s="308"/>
    </row>
    <row r="95" s="1" customFormat="1" ht="15" customHeight="1">
      <c r="B95" s="319"/>
      <c r="C95" s="294" t="s">
        <v>859</v>
      </c>
      <c r="D95" s="294"/>
      <c r="E95" s="294"/>
      <c r="F95" s="317" t="s">
        <v>823</v>
      </c>
      <c r="G95" s="318"/>
      <c r="H95" s="294" t="s">
        <v>859</v>
      </c>
      <c r="I95" s="294" t="s">
        <v>858</v>
      </c>
      <c r="J95" s="294"/>
      <c r="K95" s="308"/>
    </row>
    <row r="96" s="1" customFormat="1" ht="15" customHeight="1">
      <c r="B96" s="319"/>
      <c r="C96" s="294" t="s">
        <v>41</v>
      </c>
      <c r="D96" s="294"/>
      <c r="E96" s="294"/>
      <c r="F96" s="317" t="s">
        <v>823</v>
      </c>
      <c r="G96" s="318"/>
      <c r="H96" s="294" t="s">
        <v>860</v>
      </c>
      <c r="I96" s="294" t="s">
        <v>858</v>
      </c>
      <c r="J96" s="294"/>
      <c r="K96" s="308"/>
    </row>
    <row r="97" s="1" customFormat="1" ht="15" customHeight="1">
      <c r="B97" s="319"/>
      <c r="C97" s="294" t="s">
        <v>51</v>
      </c>
      <c r="D97" s="294"/>
      <c r="E97" s="294"/>
      <c r="F97" s="317" t="s">
        <v>823</v>
      </c>
      <c r="G97" s="318"/>
      <c r="H97" s="294" t="s">
        <v>861</v>
      </c>
      <c r="I97" s="294" t="s">
        <v>858</v>
      </c>
      <c r="J97" s="294"/>
      <c r="K97" s="308"/>
    </row>
    <row r="98" s="1" customFormat="1" ht="15" customHeight="1">
      <c r="B98" s="322"/>
      <c r="C98" s="323"/>
      <c r="D98" s="323"/>
      <c r="E98" s="323"/>
      <c r="F98" s="323"/>
      <c r="G98" s="323"/>
      <c r="H98" s="323"/>
      <c r="I98" s="323"/>
      <c r="J98" s="323"/>
      <c r="K98" s="324"/>
    </row>
    <row r="99" s="1" customFormat="1" ht="18.7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5"/>
    </row>
    <row r="100" s="1" customFormat="1" ht="18.75" customHeight="1"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</row>
    <row r="101" s="1" customFormat="1" ht="7.5" customHeight="1">
      <c r="B101" s="303"/>
      <c r="C101" s="304"/>
      <c r="D101" s="304"/>
      <c r="E101" s="304"/>
      <c r="F101" s="304"/>
      <c r="G101" s="304"/>
      <c r="H101" s="304"/>
      <c r="I101" s="304"/>
      <c r="J101" s="304"/>
      <c r="K101" s="305"/>
    </row>
    <row r="102" s="1" customFormat="1" ht="45" customHeight="1">
      <c r="B102" s="306"/>
      <c r="C102" s="307" t="s">
        <v>862</v>
      </c>
      <c r="D102" s="307"/>
      <c r="E102" s="307"/>
      <c r="F102" s="307"/>
      <c r="G102" s="307"/>
      <c r="H102" s="307"/>
      <c r="I102" s="307"/>
      <c r="J102" s="307"/>
      <c r="K102" s="308"/>
    </row>
    <row r="103" s="1" customFormat="1" ht="17.25" customHeight="1">
      <c r="B103" s="306"/>
      <c r="C103" s="309" t="s">
        <v>817</v>
      </c>
      <c r="D103" s="309"/>
      <c r="E103" s="309"/>
      <c r="F103" s="309" t="s">
        <v>818</v>
      </c>
      <c r="G103" s="310"/>
      <c r="H103" s="309" t="s">
        <v>57</v>
      </c>
      <c r="I103" s="309" t="s">
        <v>60</v>
      </c>
      <c r="J103" s="309" t="s">
        <v>819</v>
      </c>
      <c r="K103" s="308"/>
    </row>
    <row r="104" s="1" customFormat="1" ht="17.25" customHeight="1">
      <c r="B104" s="306"/>
      <c r="C104" s="311" t="s">
        <v>820</v>
      </c>
      <c r="D104" s="311"/>
      <c r="E104" s="311"/>
      <c r="F104" s="312" t="s">
        <v>821</v>
      </c>
      <c r="G104" s="313"/>
      <c r="H104" s="311"/>
      <c r="I104" s="311"/>
      <c r="J104" s="311" t="s">
        <v>822</v>
      </c>
      <c r="K104" s="308"/>
    </row>
    <row r="105" s="1" customFormat="1" ht="5.25" customHeight="1">
      <c r="B105" s="306"/>
      <c r="C105" s="309"/>
      <c r="D105" s="309"/>
      <c r="E105" s="309"/>
      <c r="F105" s="309"/>
      <c r="G105" s="327"/>
      <c r="H105" s="309"/>
      <c r="I105" s="309"/>
      <c r="J105" s="309"/>
      <c r="K105" s="308"/>
    </row>
    <row r="106" s="1" customFormat="1" ht="15" customHeight="1">
      <c r="B106" s="306"/>
      <c r="C106" s="294" t="s">
        <v>56</v>
      </c>
      <c r="D106" s="316"/>
      <c r="E106" s="316"/>
      <c r="F106" s="317" t="s">
        <v>823</v>
      </c>
      <c r="G106" s="294"/>
      <c r="H106" s="294" t="s">
        <v>863</v>
      </c>
      <c r="I106" s="294" t="s">
        <v>825</v>
      </c>
      <c r="J106" s="294">
        <v>20</v>
      </c>
      <c r="K106" s="308"/>
    </row>
    <row r="107" s="1" customFormat="1" ht="15" customHeight="1">
      <c r="B107" s="306"/>
      <c r="C107" s="294" t="s">
        <v>826</v>
      </c>
      <c r="D107" s="294"/>
      <c r="E107" s="294"/>
      <c r="F107" s="317" t="s">
        <v>823</v>
      </c>
      <c r="G107" s="294"/>
      <c r="H107" s="294" t="s">
        <v>863</v>
      </c>
      <c r="I107" s="294" t="s">
        <v>825</v>
      </c>
      <c r="J107" s="294">
        <v>120</v>
      </c>
      <c r="K107" s="308"/>
    </row>
    <row r="108" s="1" customFormat="1" ht="15" customHeight="1">
      <c r="B108" s="319"/>
      <c r="C108" s="294" t="s">
        <v>828</v>
      </c>
      <c r="D108" s="294"/>
      <c r="E108" s="294"/>
      <c r="F108" s="317" t="s">
        <v>829</v>
      </c>
      <c r="G108" s="294"/>
      <c r="H108" s="294" t="s">
        <v>863</v>
      </c>
      <c r="I108" s="294" t="s">
        <v>825</v>
      </c>
      <c r="J108" s="294">
        <v>50</v>
      </c>
      <c r="K108" s="308"/>
    </row>
    <row r="109" s="1" customFormat="1" ht="15" customHeight="1">
      <c r="B109" s="319"/>
      <c r="C109" s="294" t="s">
        <v>831</v>
      </c>
      <c r="D109" s="294"/>
      <c r="E109" s="294"/>
      <c r="F109" s="317" t="s">
        <v>823</v>
      </c>
      <c r="G109" s="294"/>
      <c r="H109" s="294" t="s">
        <v>863</v>
      </c>
      <c r="I109" s="294" t="s">
        <v>833</v>
      </c>
      <c r="J109" s="294"/>
      <c r="K109" s="308"/>
    </row>
    <row r="110" s="1" customFormat="1" ht="15" customHeight="1">
      <c r="B110" s="319"/>
      <c r="C110" s="294" t="s">
        <v>842</v>
      </c>
      <c r="D110" s="294"/>
      <c r="E110" s="294"/>
      <c r="F110" s="317" t="s">
        <v>829</v>
      </c>
      <c r="G110" s="294"/>
      <c r="H110" s="294" t="s">
        <v>863</v>
      </c>
      <c r="I110" s="294" t="s">
        <v>825</v>
      </c>
      <c r="J110" s="294">
        <v>50</v>
      </c>
      <c r="K110" s="308"/>
    </row>
    <row r="111" s="1" customFormat="1" ht="15" customHeight="1">
      <c r="B111" s="319"/>
      <c r="C111" s="294" t="s">
        <v>850</v>
      </c>
      <c r="D111" s="294"/>
      <c r="E111" s="294"/>
      <c r="F111" s="317" t="s">
        <v>829</v>
      </c>
      <c r="G111" s="294"/>
      <c r="H111" s="294" t="s">
        <v>863</v>
      </c>
      <c r="I111" s="294" t="s">
        <v>825</v>
      </c>
      <c r="J111" s="294">
        <v>50</v>
      </c>
      <c r="K111" s="308"/>
    </row>
    <row r="112" s="1" customFormat="1" ht="15" customHeight="1">
      <c r="B112" s="319"/>
      <c r="C112" s="294" t="s">
        <v>848</v>
      </c>
      <c r="D112" s="294"/>
      <c r="E112" s="294"/>
      <c r="F112" s="317" t="s">
        <v>829</v>
      </c>
      <c r="G112" s="294"/>
      <c r="H112" s="294" t="s">
        <v>863</v>
      </c>
      <c r="I112" s="294" t="s">
        <v>825</v>
      </c>
      <c r="J112" s="294">
        <v>50</v>
      </c>
      <c r="K112" s="308"/>
    </row>
    <row r="113" s="1" customFormat="1" ht="15" customHeight="1">
      <c r="B113" s="319"/>
      <c r="C113" s="294" t="s">
        <v>56</v>
      </c>
      <c r="D113" s="294"/>
      <c r="E113" s="294"/>
      <c r="F113" s="317" t="s">
        <v>823</v>
      </c>
      <c r="G113" s="294"/>
      <c r="H113" s="294" t="s">
        <v>864</v>
      </c>
      <c r="I113" s="294" t="s">
        <v>825</v>
      </c>
      <c r="J113" s="294">
        <v>20</v>
      </c>
      <c r="K113" s="308"/>
    </row>
    <row r="114" s="1" customFormat="1" ht="15" customHeight="1">
      <c r="B114" s="319"/>
      <c r="C114" s="294" t="s">
        <v>865</v>
      </c>
      <c r="D114" s="294"/>
      <c r="E114" s="294"/>
      <c r="F114" s="317" t="s">
        <v>823</v>
      </c>
      <c r="G114" s="294"/>
      <c r="H114" s="294" t="s">
        <v>866</v>
      </c>
      <c r="I114" s="294" t="s">
        <v>825</v>
      </c>
      <c r="J114" s="294">
        <v>120</v>
      </c>
      <c r="K114" s="308"/>
    </row>
    <row r="115" s="1" customFormat="1" ht="15" customHeight="1">
      <c r="B115" s="319"/>
      <c r="C115" s="294" t="s">
        <v>41</v>
      </c>
      <c r="D115" s="294"/>
      <c r="E115" s="294"/>
      <c r="F115" s="317" t="s">
        <v>823</v>
      </c>
      <c r="G115" s="294"/>
      <c r="H115" s="294" t="s">
        <v>867</v>
      </c>
      <c r="I115" s="294" t="s">
        <v>858</v>
      </c>
      <c r="J115" s="294"/>
      <c r="K115" s="308"/>
    </row>
    <row r="116" s="1" customFormat="1" ht="15" customHeight="1">
      <c r="B116" s="319"/>
      <c r="C116" s="294" t="s">
        <v>51</v>
      </c>
      <c r="D116" s="294"/>
      <c r="E116" s="294"/>
      <c r="F116" s="317" t="s">
        <v>823</v>
      </c>
      <c r="G116" s="294"/>
      <c r="H116" s="294" t="s">
        <v>868</v>
      </c>
      <c r="I116" s="294" t="s">
        <v>858</v>
      </c>
      <c r="J116" s="294"/>
      <c r="K116" s="308"/>
    </row>
    <row r="117" s="1" customFormat="1" ht="15" customHeight="1">
      <c r="B117" s="319"/>
      <c r="C117" s="294" t="s">
        <v>60</v>
      </c>
      <c r="D117" s="294"/>
      <c r="E117" s="294"/>
      <c r="F117" s="317" t="s">
        <v>823</v>
      </c>
      <c r="G117" s="294"/>
      <c r="H117" s="294" t="s">
        <v>869</v>
      </c>
      <c r="I117" s="294" t="s">
        <v>870</v>
      </c>
      <c r="J117" s="294"/>
      <c r="K117" s="308"/>
    </row>
    <row r="118" s="1" customFormat="1" ht="15" customHeight="1">
      <c r="B118" s="322"/>
      <c r="C118" s="328"/>
      <c r="D118" s="328"/>
      <c r="E118" s="328"/>
      <c r="F118" s="328"/>
      <c r="G118" s="328"/>
      <c r="H118" s="328"/>
      <c r="I118" s="328"/>
      <c r="J118" s="328"/>
      <c r="K118" s="324"/>
    </row>
    <row r="119" s="1" customFormat="1" ht="18.75" customHeight="1">
      <c r="B119" s="329"/>
      <c r="C119" s="330"/>
      <c r="D119" s="330"/>
      <c r="E119" s="330"/>
      <c r="F119" s="331"/>
      <c r="G119" s="330"/>
      <c r="H119" s="330"/>
      <c r="I119" s="330"/>
      <c r="J119" s="330"/>
      <c r="K119" s="329"/>
    </row>
    <row r="120" s="1" customFormat="1" ht="18.75" customHeight="1">
      <c r="B120" s="302"/>
      <c r="C120" s="302"/>
      <c r="D120" s="302"/>
      <c r="E120" s="302"/>
      <c r="F120" s="302"/>
      <c r="G120" s="302"/>
      <c r="H120" s="302"/>
      <c r="I120" s="302"/>
      <c r="J120" s="302"/>
      <c r="K120" s="302"/>
    </row>
    <row r="121" s="1" customFormat="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s="1" customFormat="1" ht="45" customHeight="1">
      <c r="B122" s="335"/>
      <c r="C122" s="285" t="s">
        <v>871</v>
      </c>
      <c r="D122" s="285"/>
      <c r="E122" s="285"/>
      <c r="F122" s="285"/>
      <c r="G122" s="285"/>
      <c r="H122" s="285"/>
      <c r="I122" s="285"/>
      <c r="J122" s="285"/>
      <c r="K122" s="336"/>
    </row>
    <row r="123" s="1" customFormat="1" ht="17.25" customHeight="1">
      <c r="B123" s="337"/>
      <c r="C123" s="309" t="s">
        <v>817</v>
      </c>
      <c r="D123" s="309"/>
      <c r="E123" s="309"/>
      <c r="F123" s="309" t="s">
        <v>818</v>
      </c>
      <c r="G123" s="310"/>
      <c r="H123" s="309" t="s">
        <v>57</v>
      </c>
      <c r="I123" s="309" t="s">
        <v>60</v>
      </c>
      <c r="J123" s="309" t="s">
        <v>819</v>
      </c>
      <c r="K123" s="338"/>
    </row>
    <row r="124" s="1" customFormat="1" ht="17.25" customHeight="1">
      <c r="B124" s="337"/>
      <c r="C124" s="311" t="s">
        <v>820</v>
      </c>
      <c r="D124" s="311"/>
      <c r="E124" s="311"/>
      <c r="F124" s="312" t="s">
        <v>821</v>
      </c>
      <c r="G124" s="313"/>
      <c r="H124" s="311"/>
      <c r="I124" s="311"/>
      <c r="J124" s="311" t="s">
        <v>822</v>
      </c>
      <c r="K124" s="338"/>
    </row>
    <row r="125" s="1" customFormat="1" ht="5.25" customHeight="1">
      <c r="B125" s="339"/>
      <c r="C125" s="314"/>
      <c r="D125" s="314"/>
      <c r="E125" s="314"/>
      <c r="F125" s="314"/>
      <c r="G125" s="340"/>
      <c r="H125" s="314"/>
      <c r="I125" s="314"/>
      <c r="J125" s="314"/>
      <c r="K125" s="341"/>
    </row>
    <row r="126" s="1" customFormat="1" ht="15" customHeight="1">
      <c r="B126" s="339"/>
      <c r="C126" s="294" t="s">
        <v>826</v>
      </c>
      <c r="D126" s="316"/>
      <c r="E126" s="316"/>
      <c r="F126" s="317" t="s">
        <v>823</v>
      </c>
      <c r="G126" s="294"/>
      <c r="H126" s="294" t="s">
        <v>863</v>
      </c>
      <c r="I126" s="294" t="s">
        <v>825</v>
      </c>
      <c r="J126" s="294">
        <v>120</v>
      </c>
      <c r="K126" s="342"/>
    </row>
    <row r="127" s="1" customFormat="1" ht="15" customHeight="1">
      <c r="B127" s="339"/>
      <c r="C127" s="294" t="s">
        <v>872</v>
      </c>
      <c r="D127" s="294"/>
      <c r="E127" s="294"/>
      <c r="F127" s="317" t="s">
        <v>823</v>
      </c>
      <c r="G127" s="294"/>
      <c r="H127" s="294" t="s">
        <v>873</v>
      </c>
      <c r="I127" s="294" t="s">
        <v>825</v>
      </c>
      <c r="J127" s="294" t="s">
        <v>874</v>
      </c>
      <c r="K127" s="342"/>
    </row>
    <row r="128" s="1" customFormat="1" ht="15" customHeight="1">
      <c r="B128" s="339"/>
      <c r="C128" s="294" t="s">
        <v>86</v>
      </c>
      <c r="D128" s="294"/>
      <c r="E128" s="294"/>
      <c r="F128" s="317" t="s">
        <v>823</v>
      </c>
      <c r="G128" s="294"/>
      <c r="H128" s="294" t="s">
        <v>875</v>
      </c>
      <c r="I128" s="294" t="s">
        <v>825</v>
      </c>
      <c r="J128" s="294" t="s">
        <v>874</v>
      </c>
      <c r="K128" s="342"/>
    </row>
    <row r="129" s="1" customFormat="1" ht="15" customHeight="1">
      <c r="B129" s="339"/>
      <c r="C129" s="294" t="s">
        <v>834</v>
      </c>
      <c r="D129" s="294"/>
      <c r="E129" s="294"/>
      <c r="F129" s="317" t="s">
        <v>829</v>
      </c>
      <c r="G129" s="294"/>
      <c r="H129" s="294" t="s">
        <v>835</v>
      </c>
      <c r="I129" s="294" t="s">
        <v>825</v>
      </c>
      <c r="J129" s="294">
        <v>15</v>
      </c>
      <c r="K129" s="342"/>
    </row>
    <row r="130" s="1" customFormat="1" ht="15" customHeight="1">
      <c r="B130" s="339"/>
      <c r="C130" s="320" t="s">
        <v>836</v>
      </c>
      <c r="D130" s="320"/>
      <c r="E130" s="320"/>
      <c r="F130" s="321" t="s">
        <v>829</v>
      </c>
      <c r="G130" s="320"/>
      <c r="H130" s="320" t="s">
        <v>837</v>
      </c>
      <c r="I130" s="320" t="s">
        <v>825</v>
      </c>
      <c r="J130" s="320">
        <v>15</v>
      </c>
      <c r="K130" s="342"/>
    </row>
    <row r="131" s="1" customFormat="1" ht="15" customHeight="1">
      <c r="B131" s="339"/>
      <c r="C131" s="320" t="s">
        <v>838</v>
      </c>
      <c r="D131" s="320"/>
      <c r="E131" s="320"/>
      <c r="F131" s="321" t="s">
        <v>829</v>
      </c>
      <c r="G131" s="320"/>
      <c r="H131" s="320" t="s">
        <v>839</v>
      </c>
      <c r="I131" s="320" t="s">
        <v>825</v>
      </c>
      <c r="J131" s="320">
        <v>20</v>
      </c>
      <c r="K131" s="342"/>
    </row>
    <row r="132" s="1" customFormat="1" ht="15" customHeight="1">
      <c r="B132" s="339"/>
      <c r="C132" s="320" t="s">
        <v>840</v>
      </c>
      <c r="D132" s="320"/>
      <c r="E132" s="320"/>
      <c r="F132" s="321" t="s">
        <v>829</v>
      </c>
      <c r="G132" s="320"/>
      <c r="H132" s="320" t="s">
        <v>841</v>
      </c>
      <c r="I132" s="320" t="s">
        <v>825</v>
      </c>
      <c r="J132" s="320">
        <v>20</v>
      </c>
      <c r="K132" s="342"/>
    </row>
    <row r="133" s="1" customFormat="1" ht="15" customHeight="1">
      <c r="B133" s="339"/>
      <c r="C133" s="294" t="s">
        <v>828</v>
      </c>
      <c r="D133" s="294"/>
      <c r="E133" s="294"/>
      <c r="F133" s="317" t="s">
        <v>829</v>
      </c>
      <c r="G133" s="294"/>
      <c r="H133" s="294" t="s">
        <v>863</v>
      </c>
      <c r="I133" s="294" t="s">
        <v>825</v>
      </c>
      <c r="J133" s="294">
        <v>50</v>
      </c>
      <c r="K133" s="342"/>
    </row>
    <row r="134" s="1" customFormat="1" ht="15" customHeight="1">
      <c r="B134" s="339"/>
      <c r="C134" s="294" t="s">
        <v>842</v>
      </c>
      <c r="D134" s="294"/>
      <c r="E134" s="294"/>
      <c r="F134" s="317" t="s">
        <v>829</v>
      </c>
      <c r="G134" s="294"/>
      <c r="H134" s="294" t="s">
        <v>863</v>
      </c>
      <c r="I134" s="294" t="s">
        <v>825</v>
      </c>
      <c r="J134" s="294">
        <v>50</v>
      </c>
      <c r="K134" s="342"/>
    </row>
    <row r="135" s="1" customFormat="1" ht="15" customHeight="1">
      <c r="B135" s="339"/>
      <c r="C135" s="294" t="s">
        <v>848</v>
      </c>
      <c r="D135" s="294"/>
      <c r="E135" s="294"/>
      <c r="F135" s="317" t="s">
        <v>829</v>
      </c>
      <c r="G135" s="294"/>
      <c r="H135" s="294" t="s">
        <v>863</v>
      </c>
      <c r="I135" s="294" t="s">
        <v>825</v>
      </c>
      <c r="J135" s="294">
        <v>50</v>
      </c>
      <c r="K135" s="342"/>
    </row>
    <row r="136" s="1" customFormat="1" ht="15" customHeight="1">
      <c r="B136" s="339"/>
      <c r="C136" s="294" t="s">
        <v>850</v>
      </c>
      <c r="D136" s="294"/>
      <c r="E136" s="294"/>
      <c r="F136" s="317" t="s">
        <v>829</v>
      </c>
      <c r="G136" s="294"/>
      <c r="H136" s="294" t="s">
        <v>863</v>
      </c>
      <c r="I136" s="294" t="s">
        <v>825</v>
      </c>
      <c r="J136" s="294">
        <v>50</v>
      </c>
      <c r="K136" s="342"/>
    </row>
    <row r="137" s="1" customFormat="1" ht="15" customHeight="1">
      <c r="B137" s="339"/>
      <c r="C137" s="294" t="s">
        <v>851</v>
      </c>
      <c r="D137" s="294"/>
      <c r="E137" s="294"/>
      <c r="F137" s="317" t="s">
        <v>829</v>
      </c>
      <c r="G137" s="294"/>
      <c r="H137" s="294" t="s">
        <v>876</v>
      </c>
      <c r="I137" s="294" t="s">
        <v>825</v>
      </c>
      <c r="J137" s="294">
        <v>255</v>
      </c>
      <c r="K137" s="342"/>
    </row>
    <row r="138" s="1" customFormat="1" ht="15" customHeight="1">
      <c r="B138" s="339"/>
      <c r="C138" s="294" t="s">
        <v>853</v>
      </c>
      <c r="D138" s="294"/>
      <c r="E138" s="294"/>
      <c r="F138" s="317" t="s">
        <v>823</v>
      </c>
      <c r="G138" s="294"/>
      <c r="H138" s="294" t="s">
        <v>877</v>
      </c>
      <c r="I138" s="294" t="s">
        <v>855</v>
      </c>
      <c r="J138" s="294"/>
      <c r="K138" s="342"/>
    </row>
    <row r="139" s="1" customFormat="1" ht="15" customHeight="1">
      <c r="B139" s="339"/>
      <c r="C139" s="294" t="s">
        <v>856</v>
      </c>
      <c r="D139" s="294"/>
      <c r="E139" s="294"/>
      <c r="F139" s="317" t="s">
        <v>823</v>
      </c>
      <c r="G139" s="294"/>
      <c r="H139" s="294" t="s">
        <v>878</v>
      </c>
      <c r="I139" s="294" t="s">
        <v>858</v>
      </c>
      <c r="J139" s="294"/>
      <c r="K139" s="342"/>
    </row>
    <row r="140" s="1" customFormat="1" ht="15" customHeight="1">
      <c r="B140" s="339"/>
      <c r="C140" s="294" t="s">
        <v>859</v>
      </c>
      <c r="D140" s="294"/>
      <c r="E140" s="294"/>
      <c r="F140" s="317" t="s">
        <v>823</v>
      </c>
      <c r="G140" s="294"/>
      <c r="H140" s="294" t="s">
        <v>859</v>
      </c>
      <c r="I140" s="294" t="s">
        <v>858</v>
      </c>
      <c r="J140" s="294"/>
      <c r="K140" s="342"/>
    </row>
    <row r="141" s="1" customFormat="1" ht="15" customHeight="1">
      <c r="B141" s="339"/>
      <c r="C141" s="294" t="s">
        <v>41</v>
      </c>
      <c r="D141" s="294"/>
      <c r="E141" s="294"/>
      <c r="F141" s="317" t="s">
        <v>823</v>
      </c>
      <c r="G141" s="294"/>
      <c r="H141" s="294" t="s">
        <v>879</v>
      </c>
      <c r="I141" s="294" t="s">
        <v>858</v>
      </c>
      <c r="J141" s="294"/>
      <c r="K141" s="342"/>
    </row>
    <row r="142" s="1" customFormat="1" ht="15" customHeight="1">
      <c r="B142" s="339"/>
      <c r="C142" s="294" t="s">
        <v>880</v>
      </c>
      <c r="D142" s="294"/>
      <c r="E142" s="294"/>
      <c r="F142" s="317" t="s">
        <v>823</v>
      </c>
      <c r="G142" s="294"/>
      <c r="H142" s="294" t="s">
        <v>881</v>
      </c>
      <c r="I142" s="294" t="s">
        <v>858</v>
      </c>
      <c r="J142" s="294"/>
      <c r="K142" s="342"/>
    </row>
    <row r="143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="1" customFormat="1" ht="18.75" customHeight="1">
      <c r="B144" s="330"/>
      <c r="C144" s="330"/>
      <c r="D144" s="330"/>
      <c r="E144" s="330"/>
      <c r="F144" s="331"/>
      <c r="G144" s="330"/>
      <c r="H144" s="330"/>
      <c r="I144" s="330"/>
      <c r="J144" s="330"/>
      <c r="K144" s="330"/>
    </row>
    <row r="145" s="1" customFormat="1" ht="18.75" customHeight="1">
      <c r="B145" s="302"/>
      <c r="C145" s="302"/>
      <c r="D145" s="302"/>
      <c r="E145" s="302"/>
      <c r="F145" s="302"/>
      <c r="G145" s="302"/>
      <c r="H145" s="302"/>
      <c r="I145" s="302"/>
      <c r="J145" s="302"/>
      <c r="K145" s="302"/>
    </row>
    <row r="146" s="1" customFormat="1" ht="7.5" customHeight="1">
      <c r="B146" s="303"/>
      <c r="C146" s="304"/>
      <c r="D146" s="304"/>
      <c r="E146" s="304"/>
      <c r="F146" s="304"/>
      <c r="G146" s="304"/>
      <c r="H146" s="304"/>
      <c r="I146" s="304"/>
      <c r="J146" s="304"/>
      <c r="K146" s="305"/>
    </row>
    <row r="147" s="1" customFormat="1" ht="45" customHeight="1">
      <c r="B147" s="306"/>
      <c r="C147" s="307" t="s">
        <v>882</v>
      </c>
      <c r="D147" s="307"/>
      <c r="E147" s="307"/>
      <c r="F147" s="307"/>
      <c r="G147" s="307"/>
      <c r="H147" s="307"/>
      <c r="I147" s="307"/>
      <c r="J147" s="307"/>
      <c r="K147" s="308"/>
    </row>
    <row r="148" s="1" customFormat="1" ht="17.25" customHeight="1">
      <c r="B148" s="306"/>
      <c r="C148" s="309" t="s">
        <v>817</v>
      </c>
      <c r="D148" s="309"/>
      <c r="E148" s="309"/>
      <c r="F148" s="309" t="s">
        <v>818</v>
      </c>
      <c r="G148" s="310"/>
      <c r="H148" s="309" t="s">
        <v>57</v>
      </c>
      <c r="I148" s="309" t="s">
        <v>60</v>
      </c>
      <c r="J148" s="309" t="s">
        <v>819</v>
      </c>
      <c r="K148" s="308"/>
    </row>
    <row r="149" s="1" customFormat="1" ht="17.25" customHeight="1">
      <c r="B149" s="306"/>
      <c r="C149" s="311" t="s">
        <v>820</v>
      </c>
      <c r="D149" s="311"/>
      <c r="E149" s="311"/>
      <c r="F149" s="312" t="s">
        <v>821</v>
      </c>
      <c r="G149" s="313"/>
      <c r="H149" s="311"/>
      <c r="I149" s="311"/>
      <c r="J149" s="311" t="s">
        <v>822</v>
      </c>
      <c r="K149" s="308"/>
    </row>
    <row r="150" s="1" customFormat="1" ht="5.25" customHeight="1">
      <c r="B150" s="319"/>
      <c r="C150" s="314"/>
      <c r="D150" s="314"/>
      <c r="E150" s="314"/>
      <c r="F150" s="314"/>
      <c r="G150" s="315"/>
      <c r="H150" s="314"/>
      <c r="I150" s="314"/>
      <c r="J150" s="314"/>
      <c r="K150" s="342"/>
    </row>
    <row r="151" s="1" customFormat="1" ht="15" customHeight="1">
      <c r="B151" s="319"/>
      <c r="C151" s="346" t="s">
        <v>826</v>
      </c>
      <c r="D151" s="294"/>
      <c r="E151" s="294"/>
      <c r="F151" s="347" t="s">
        <v>823</v>
      </c>
      <c r="G151" s="294"/>
      <c r="H151" s="346" t="s">
        <v>863</v>
      </c>
      <c r="I151" s="346" t="s">
        <v>825</v>
      </c>
      <c r="J151" s="346">
        <v>120</v>
      </c>
      <c r="K151" s="342"/>
    </row>
    <row r="152" s="1" customFormat="1" ht="15" customHeight="1">
      <c r="B152" s="319"/>
      <c r="C152" s="346" t="s">
        <v>872</v>
      </c>
      <c r="D152" s="294"/>
      <c r="E152" s="294"/>
      <c r="F152" s="347" t="s">
        <v>823</v>
      </c>
      <c r="G152" s="294"/>
      <c r="H152" s="346" t="s">
        <v>883</v>
      </c>
      <c r="I152" s="346" t="s">
        <v>825</v>
      </c>
      <c r="J152" s="346" t="s">
        <v>874</v>
      </c>
      <c r="K152" s="342"/>
    </row>
    <row r="153" s="1" customFormat="1" ht="15" customHeight="1">
      <c r="B153" s="319"/>
      <c r="C153" s="346" t="s">
        <v>86</v>
      </c>
      <c r="D153" s="294"/>
      <c r="E153" s="294"/>
      <c r="F153" s="347" t="s">
        <v>823</v>
      </c>
      <c r="G153" s="294"/>
      <c r="H153" s="346" t="s">
        <v>884</v>
      </c>
      <c r="I153" s="346" t="s">
        <v>825</v>
      </c>
      <c r="J153" s="346" t="s">
        <v>874</v>
      </c>
      <c r="K153" s="342"/>
    </row>
    <row r="154" s="1" customFormat="1" ht="15" customHeight="1">
      <c r="B154" s="319"/>
      <c r="C154" s="346" t="s">
        <v>828</v>
      </c>
      <c r="D154" s="294"/>
      <c r="E154" s="294"/>
      <c r="F154" s="347" t="s">
        <v>829</v>
      </c>
      <c r="G154" s="294"/>
      <c r="H154" s="346" t="s">
        <v>863</v>
      </c>
      <c r="I154" s="346" t="s">
        <v>825</v>
      </c>
      <c r="J154" s="346">
        <v>50</v>
      </c>
      <c r="K154" s="342"/>
    </row>
    <row r="155" s="1" customFormat="1" ht="15" customHeight="1">
      <c r="B155" s="319"/>
      <c r="C155" s="346" t="s">
        <v>831</v>
      </c>
      <c r="D155" s="294"/>
      <c r="E155" s="294"/>
      <c r="F155" s="347" t="s">
        <v>823</v>
      </c>
      <c r="G155" s="294"/>
      <c r="H155" s="346" t="s">
        <v>863</v>
      </c>
      <c r="I155" s="346" t="s">
        <v>833</v>
      </c>
      <c r="J155" s="346"/>
      <c r="K155" s="342"/>
    </row>
    <row r="156" s="1" customFormat="1" ht="15" customHeight="1">
      <c r="B156" s="319"/>
      <c r="C156" s="346" t="s">
        <v>842</v>
      </c>
      <c r="D156" s="294"/>
      <c r="E156" s="294"/>
      <c r="F156" s="347" t="s">
        <v>829</v>
      </c>
      <c r="G156" s="294"/>
      <c r="H156" s="346" t="s">
        <v>863</v>
      </c>
      <c r="I156" s="346" t="s">
        <v>825</v>
      </c>
      <c r="J156" s="346">
        <v>50</v>
      </c>
      <c r="K156" s="342"/>
    </row>
    <row r="157" s="1" customFormat="1" ht="15" customHeight="1">
      <c r="B157" s="319"/>
      <c r="C157" s="346" t="s">
        <v>850</v>
      </c>
      <c r="D157" s="294"/>
      <c r="E157" s="294"/>
      <c r="F157" s="347" t="s">
        <v>829</v>
      </c>
      <c r="G157" s="294"/>
      <c r="H157" s="346" t="s">
        <v>863</v>
      </c>
      <c r="I157" s="346" t="s">
        <v>825</v>
      </c>
      <c r="J157" s="346">
        <v>50</v>
      </c>
      <c r="K157" s="342"/>
    </row>
    <row r="158" s="1" customFormat="1" ht="15" customHeight="1">
      <c r="B158" s="319"/>
      <c r="C158" s="346" t="s">
        <v>848</v>
      </c>
      <c r="D158" s="294"/>
      <c r="E158" s="294"/>
      <c r="F158" s="347" t="s">
        <v>829</v>
      </c>
      <c r="G158" s="294"/>
      <c r="H158" s="346" t="s">
        <v>863</v>
      </c>
      <c r="I158" s="346" t="s">
        <v>825</v>
      </c>
      <c r="J158" s="346">
        <v>50</v>
      </c>
      <c r="K158" s="342"/>
    </row>
    <row r="159" s="1" customFormat="1" ht="15" customHeight="1">
      <c r="B159" s="319"/>
      <c r="C159" s="346" t="s">
        <v>106</v>
      </c>
      <c r="D159" s="294"/>
      <c r="E159" s="294"/>
      <c r="F159" s="347" t="s">
        <v>823</v>
      </c>
      <c r="G159" s="294"/>
      <c r="H159" s="346" t="s">
        <v>885</v>
      </c>
      <c r="I159" s="346" t="s">
        <v>825</v>
      </c>
      <c r="J159" s="346" t="s">
        <v>886</v>
      </c>
      <c r="K159" s="342"/>
    </row>
    <row r="160" s="1" customFormat="1" ht="15" customHeight="1">
      <c r="B160" s="319"/>
      <c r="C160" s="346" t="s">
        <v>887</v>
      </c>
      <c r="D160" s="294"/>
      <c r="E160" s="294"/>
      <c r="F160" s="347" t="s">
        <v>823</v>
      </c>
      <c r="G160" s="294"/>
      <c r="H160" s="346" t="s">
        <v>888</v>
      </c>
      <c r="I160" s="346" t="s">
        <v>858</v>
      </c>
      <c r="J160" s="346"/>
      <c r="K160" s="342"/>
    </row>
    <row r="161" s="1" customFormat="1" ht="15" customHeight="1">
      <c r="B161" s="348"/>
      <c r="C161" s="328"/>
      <c r="D161" s="328"/>
      <c r="E161" s="328"/>
      <c r="F161" s="328"/>
      <c r="G161" s="328"/>
      <c r="H161" s="328"/>
      <c r="I161" s="328"/>
      <c r="J161" s="328"/>
      <c r="K161" s="349"/>
    </row>
    <row r="162" s="1" customFormat="1" ht="18.75" customHeight="1">
      <c r="B162" s="330"/>
      <c r="C162" s="340"/>
      <c r="D162" s="340"/>
      <c r="E162" s="340"/>
      <c r="F162" s="350"/>
      <c r="G162" s="340"/>
      <c r="H162" s="340"/>
      <c r="I162" s="340"/>
      <c r="J162" s="340"/>
      <c r="K162" s="330"/>
    </row>
    <row r="163" s="1" customFormat="1" ht="18.75" customHeight="1">
      <c r="B163" s="302"/>
      <c r="C163" s="302"/>
      <c r="D163" s="302"/>
      <c r="E163" s="302"/>
      <c r="F163" s="302"/>
      <c r="G163" s="302"/>
      <c r="H163" s="302"/>
      <c r="I163" s="302"/>
      <c r="J163" s="302"/>
      <c r="K163" s="302"/>
    </row>
    <row r="164" s="1" customFormat="1" ht="7.5" customHeight="1">
      <c r="B164" s="281"/>
      <c r="C164" s="282"/>
      <c r="D164" s="282"/>
      <c r="E164" s="282"/>
      <c r="F164" s="282"/>
      <c r="G164" s="282"/>
      <c r="H164" s="282"/>
      <c r="I164" s="282"/>
      <c r="J164" s="282"/>
      <c r="K164" s="283"/>
    </row>
    <row r="165" s="1" customFormat="1" ht="45" customHeight="1">
      <c r="B165" s="284"/>
      <c r="C165" s="285" t="s">
        <v>889</v>
      </c>
      <c r="D165" s="285"/>
      <c r="E165" s="285"/>
      <c r="F165" s="285"/>
      <c r="G165" s="285"/>
      <c r="H165" s="285"/>
      <c r="I165" s="285"/>
      <c r="J165" s="285"/>
      <c r="K165" s="286"/>
    </row>
    <row r="166" s="1" customFormat="1" ht="17.25" customHeight="1">
      <c r="B166" s="284"/>
      <c r="C166" s="309" t="s">
        <v>817</v>
      </c>
      <c r="D166" s="309"/>
      <c r="E166" s="309"/>
      <c r="F166" s="309" t="s">
        <v>818</v>
      </c>
      <c r="G166" s="351"/>
      <c r="H166" s="352" t="s">
        <v>57</v>
      </c>
      <c r="I166" s="352" t="s">
        <v>60</v>
      </c>
      <c r="J166" s="309" t="s">
        <v>819</v>
      </c>
      <c r="K166" s="286"/>
    </row>
    <row r="167" s="1" customFormat="1" ht="17.25" customHeight="1">
      <c r="B167" s="287"/>
      <c r="C167" s="311" t="s">
        <v>820</v>
      </c>
      <c r="D167" s="311"/>
      <c r="E167" s="311"/>
      <c r="F167" s="312" t="s">
        <v>821</v>
      </c>
      <c r="G167" s="353"/>
      <c r="H167" s="354"/>
      <c r="I167" s="354"/>
      <c r="J167" s="311" t="s">
        <v>822</v>
      </c>
      <c r="K167" s="289"/>
    </row>
    <row r="168" s="1" customFormat="1" ht="5.25" customHeight="1">
      <c r="B168" s="319"/>
      <c r="C168" s="314"/>
      <c r="D168" s="314"/>
      <c r="E168" s="314"/>
      <c r="F168" s="314"/>
      <c r="G168" s="315"/>
      <c r="H168" s="314"/>
      <c r="I168" s="314"/>
      <c r="J168" s="314"/>
      <c r="K168" s="342"/>
    </row>
    <row r="169" s="1" customFormat="1" ht="15" customHeight="1">
      <c r="B169" s="319"/>
      <c r="C169" s="294" t="s">
        <v>826</v>
      </c>
      <c r="D169" s="294"/>
      <c r="E169" s="294"/>
      <c r="F169" s="317" t="s">
        <v>823</v>
      </c>
      <c r="G169" s="294"/>
      <c r="H169" s="294" t="s">
        <v>863</v>
      </c>
      <c r="I169" s="294" t="s">
        <v>825</v>
      </c>
      <c r="J169" s="294">
        <v>120</v>
      </c>
      <c r="K169" s="342"/>
    </row>
    <row r="170" s="1" customFormat="1" ht="15" customHeight="1">
      <c r="B170" s="319"/>
      <c r="C170" s="294" t="s">
        <v>872</v>
      </c>
      <c r="D170" s="294"/>
      <c r="E170" s="294"/>
      <c r="F170" s="317" t="s">
        <v>823</v>
      </c>
      <c r="G170" s="294"/>
      <c r="H170" s="294" t="s">
        <v>873</v>
      </c>
      <c r="I170" s="294" t="s">
        <v>825</v>
      </c>
      <c r="J170" s="294" t="s">
        <v>874</v>
      </c>
      <c r="K170" s="342"/>
    </row>
    <row r="171" s="1" customFormat="1" ht="15" customHeight="1">
      <c r="B171" s="319"/>
      <c r="C171" s="294" t="s">
        <v>86</v>
      </c>
      <c r="D171" s="294"/>
      <c r="E171" s="294"/>
      <c r="F171" s="317" t="s">
        <v>823</v>
      </c>
      <c r="G171" s="294"/>
      <c r="H171" s="294" t="s">
        <v>890</v>
      </c>
      <c r="I171" s="294" t="s">
        <v>825</v>
      </c>
      <c r="J171" s="294" t="s">
        <v>874</v>
      </c>
      <c r="K171" s="342"/>
    </row>
    <row r="172" s="1" customFormat="1" ht="15" customHeight="1">
      <c r="B172" s="319"/>
      <c r="C172" s="294" t="s">
        <v>828</v>
      </c>
      <c r="D172" s="294"/>
      <c r="E172" s="294"/>
      <c r="F172" s="317" t="s">
        <v>829</v>
      </c>
      <c r="G172" s="294"/>
      <c r="H172" s="294" t="s">
        <v>890</v>
      </c>
      <c r="I172" s="294" t="s">
        <v>825</v>
      </c>
      <c r="J172" s="294">
        <v>50</v>
      </c>
      <c r="K172" s="342"/>
    </row>
    <row r="173" s="1" customFormat="1" ht="15" customHeight="1">
      <c r="B173" s="319"/>
      <c r="C173" s="294" t="s">
        <v>831</v>
      </c>
      <c r="D173" s="294"/>
      <c r="E173" s="294"/>
      <c r="F173" s="317" t="s">
        <v>823</v>
      </c>
      <c r="G173" s="294"/>
      <c r="H173" s="294" t="s">
        <v>890</v>
      </c>
      <c r="I173" s="294" t="s">
        <v>833</v>
      </c>
      <c r="J173" s="294"/>
      <c r="K173" s="342"/>
    </row>
    <row r="174" s="1" customFormat="1" ht="15" customHeight="1">
      <c r="B174" s="319"/>
      <c r="C174" s="294" t="s">
        <v>842</v>
      </c>
      <c r="D174" s="294"/>
      <c r="E174" s="294"/>
      <c r="F174" s="317" t="s">
        <v>829</v>
      </c>
      <c r="G174" s="294"/>
      <c r="H174" s="294" t="s">
        <v>890</v>
      </c>
      <c r="I174" s="294" t="s">
        <v>825</v>
      </c>
      <c r="J174" s="294">
        <v>50</v>
      </c>
      <c r="K174" s="342"/>
    </row>
    <row r="175" s="1" customFormat="1" ht="15" customHeight="1">
      <c r="B175" s="319"/>
      <c r="C175" s="294" t="s">
        <v>850</v>
      </c>
      <c r="D175" s="294"/>
      <c r="E175" s="294"/>
      <c r="F175" s="317" t="s">
        <v>829</v>
      </c>
      <c r="G175" s="294"/>
      <c r="H175" s="294" t="s">
        <v>890</v>
      </c>
      <c r="I175" s="294" t="s">
        <v>825</v>
      </c>
      <c r="J175" s="294">
        <v>50</v>
      </c>
      <c r="K175" s="342"/>
    </row>
    <row r="176" s="1" customFormat="1" ht="15" customHeight="1">
      <c r="B176" s="319"/>
      <c r="C176" s="294" t="s">
        <v>848</v>
      </c>
      <c r="D176" s="294"/>
      <c r="E176" s="294"/>
      <c r="F176" s="317" t="s">
        <v>829</v>
      </c>
      <c r="G176" s="294"/>
      <c r="H176" s="294" t="s">
        <v>890</v>
      </c>
      <c r="I176" s="294" t="s">
        <v>825</v>
      </c>
      <c r="J176" s="294">
        <v>50</v>
      </c>
      <c r="K176" s="342"/>
    </row>
    <row r="177" s="1" customFormat="1" ht="15" customHeight="1">
      <c r="B177" s="319"/>
      <c r="C177" s="294" t="s">
        <v>114</v>
      </c>
      <c r="D177" s="294"/>
      <c r="E177" s="294"/>
      <c r="F177" s="317" t="s">
        <v>823</v>
      </c>
      <c r="G177" s="294"/>
      <c r="H177" s="294" t="s">
        <v>891</v>
      </c>
      <c r="I177" s="294" t="s">
        <v>892</v>
      </c>
      <c r="J177" s="294"/>
      <c r="K177" s="342"/>
    </row>
    <row r="178" s="1" customFormat="1" ht="15" customHeight="1">
      <c r="B178" s="319"/>
      <c r="C178" s="294" t="s">
        <v>60</v>
      </c>
      <c r="D178" s="294"/>
      <c r="E178" s="294"/>
      <c r="F178" s="317" t="s">
        <v>823</v>
      </c>
      <c r="G178" s="294"/>
      <c r="H178" s="294" t="s">
        <v>893</v>
      </c>
      <c r="I178" s="294" t="s">
        <v>894</v>
      </c>
      <c r="J178" s="294">
        <v>1</v>
      </c>
      <c r="K178" s="342"/>
    </row>
    <row r="179" s="1" customFormat="1" ht="15" customHeight="1">
      <c r="B179" s="319"/>
      <c r="C179" s="294" t="s">
        <v>56</v>
      </c>
      <c r="D179" s="294"/>
      <c r="E179" s="294"/>
      <c r="F179" s="317" t="s">
        <v>823</v>
      </c>
      <c r="G179" s="294"/>
      <c r="H179" s="294" t="s">
        <v>895</v>
      </c>
      <c r="I179" s="294" t="s">
        <v>825</v>
      </c>
      <c r="J179" s="294">
        <v>20</v>
      </c>
      <c r="K179" s="342"/>
    </row>
    <row r="180" s="1" customFormat="1" ht="15" customHeight="1">
      <c r="B180" s="319"/>
      <c r="C180" s="294" t="s">
        <v>57</v>
      </c>
      <c r="D180" s="294"/>
      <c r="E180" s="294"/>
      <c r="F180" s="317" t="s">
        <v>823</v>
      </c>
      <c r="G180" s="294"/>
      <c r="H180" s="294" t="s">
        <v>896</v>
      </c>
      <c r="I180" s="294" t="s">
        <v>825</v>
      </c>
      <c r="J180" s="294">
        <v>255</v>
      </c>
      <c r="K180" s="342"/>
    </row>
    <row r="181" s="1" customFormat="1" ht="15" customHeight="1">
      <c r="B181" s="319"/>
      <c r="C181" s="294" t="s">
        <v>115</v>
      </c>
      <c r="D181" s="294"/>
      <c r="E181" s="294"/>
      <c r="F181" s="317" t="s">
        <v>823</v>
      </c>
      <c r="G181" s="294"/>
      <c r="H181" s="294" t="s">
        <v>787</v>
      </c>
      <c r="I181" s="294" t="s">
        <v>825</v>
      </c>
      <c r="J181" s="294">
        <v>10</v>
      </c>
      <c r="K181" s="342"/>
    </row>
    <row r="182" s="1" customFormat="1" ht="15" customHeight="1">
      <c r="B182" s="319"/>
      <c r="C182" s="294" t="s">
        <v>116</v>
      </c>
      <c r="D182" s="294"/>
      <c r="E182" s="294"/>
      <c r="F182" s="317" t="s">
        <v>823</v>
      </c>
      <c r="G182" s="294"/>
      <c r="H182" s="294" t="s">
        <v>897</v>
      </c>
      <c r="I182" s="294" t="s">
        <v>858</v>
      </c>
      <c r="J182" s="294"/>
      <c r="K182" s="342"/>
    </row>
    <row r="183" s="1" customFormat="1" ht="15" customHeight="1">
      <c r="B183" s="319"/>
      <c r="C183" s="294" t="s">
        <v>898</v>
      </c>
      <c r="D183" s="294"/>
      <c r="E183" s="294"/>
      <c r="F183" s="317" t="s">
        <v>823</v>
      </c>
      <c r="G183" s="294"/>
      <c r="H183" s="294" t="s">
        <v>899</v>
      </c>
      <c r="I183" s="294" t="s">
        <v>858</v>
      </c>
      <c r="J183" s="294"/>
      <c r="K183" s="342"/>
    </row>
    <row r="184" s="1" customFormat="1" ht="15" customHeight="1">
      <c r="B184" s="319"/>
      <c r="C184" s="294" t="s">
        <v>887</v>
      </c>
      <c r="D184" s="294"/>
      <c r="E184" s="294"/>
      <c r="F184" s="317" t="s">
        <v>823</v>
      </c>
      <c r="G184" s="294"/>
      <c r="H184" s="294" t="s">
        <v>900</v>
      </c>
      <c r="I184" s="294" t="s">
        <v>858</v>
      </c>
      <c r="J184" s="294"/>
      <c r="K184" s="342"/>
    </row>
    <row r="185" s="1" customFormat="1" ht="15" customHeight="1">
      <c r="B185" s="319"/>
      <c r="C185" s="294" t="s">
        <v>118</v>
      </c>
      <c r="D185" s="294"/>
      <c r="E185" s="294"/>
      <c r="F185" s="317" t="s">
        <v>829</v>
      </c>
      <c r="G185" s="294"/>
      <c r="H185" s="294" t="s">
        <v>901</v>
      </c>
      <c r="I185" s="294" t="s">
        <v>825</v>
      </c>
      <c r="J185" s="294">
        <v>50</v>
      </c>
      <c r="K185" s="342"/>
    </row>
    <row r="186" s="1" customFormat="1" ht="15" customHeight="1">
      <c r="B186" s="319"/>
      <c r="C186" s="294" t="s">
        <v>902</v>
      </c>
      <c r="D186" s="294"/>
      <c r="E186" s="294"/>
      <c r="F186" s="317" t="s">
        <v>829</v>
      </c>
      <c r="G186" s="294"/>
      <c r="H186" s="294" t="s">
        <v>903</v>
      </c>
      <c r="I186" s="294" t="s">
        <v>904</v>
      </c>
      <c r="J186" s="294"/>
      <c r="K186" s="342"/>
    </row>
    <row r="187" s="1" customFormat="1" ht="15" customHeight="1">
      <c r="B187" s="319"/>
      <c r="C187" s="294" t="s">
        <v>905</v>
      </c>
      <c r="D187" s="294"/>
      <c r="E187" s="294"/>
      <c r="F187" s="317" t="s">
        <v>829</v>
      </c>
      <c r="G187" s="294"/>
      <c r="H187" s="294" t="s">
        <v>906</v>
      </c>
      <c r="I187" s="294" t="s">
        <v>904</v>
      </c>
      <c r="J187" s="294"/>
      <c r="K187" s="342"/>
    </row>
    <row r="188" s="1" customFormat="1" ht="15" customHeight="1">
      <c r="B188" s="319"/>
      <c r="C188" s="294" t="s">
        <v>907</v>
      </c>
      <c r="D188" s="294"/>
      <c r="E188" s="294"/>
      <c r="F188" s="317" t="s">
        <v>829</v>
      </c>
      <c r="G188" s="294"/>
      <c r="H188" s="294" t="s">
        <v>908</v>
      </c>
      <c r="I188" s="294" t="s">
        <v>904</v>
      </c>
      <c r="J188" s="294"/>
      <c r="K188" s="342"/>
    </row>
    <row r="189" s="1" customFormat="1" ht="15" customHeight="1">
      <c r="B189" s="319"/>
      <c r="C189" s="355" t="s">
        <v>909</v>
      </c>
      <c r="D189" s="294"/>
      <c r="E189" s="294"/>
      <c r="F189" s="317" t="s">
        <v>829</v>
      </c>
      <c r="G189" s="294"/>
      <c r="H189" s="294" t="s">
        <v>910</v>
      </c>
      <c r="I189" s="294" t="s">
        <v>911</v>
      </c>
      <c r="J189" s="356" t="s">
        <v>912</v>
      </c>
      <c r="K189" s="342"/>
    </row>
    <row r="190" s="1" customFormat="1" ht="15" customHeight="1">
      <c r="B190" s="319"/>
      <c r="C190" s="355" t="s">
        <v>45</v>
      </c>
      <c r="D190" s="294"/>
      <c r="E190" s="294"/>
      <c r="F190" s="317" t="s">
        <v>823</v>
      </c>
      <c r="G190" s="294"/>
      <c r="H190" s="291" t="s">
        <v>913</v>
      </c>
      <c r="I190" s="294" t="s">
        <v>914</v>
      </c>
      <c r="J190" s="294"/>
      <c r="K190" s="342"/>
    </row>
    <row r="191" s="1" customFormat="1" ht="15" customHeight="1">
      <c r="B191" s="319"/>
      <c r="C191" s="355" t="s">
        <v>915</v>
      </c>
      <c r="D191" s="294"/>
      <c r="E191" s="294"/>
      <c r="F191" s="317" t="s">
        <v>823</v>
      </c>
      <c r="G191" s="294"/>
      <c r="H191" s="294" t="s">
        <v>916</v>
      </c>
      <c r="I191" s="294" t="s">
        <v>858</v>
      </c>
      <c r="J191" s="294"/>
      <c r="K191" s="342"/>
    </row>
    <row r="192" s="1" customFormat="1" ht="15" customHeight="1">
      <c r="B192" s="319"/>
      <c r="C192" s="355" t="s">
        <v>917</v>
      </c>
      <c r="D192" s="294"/>
      <c r="E192" s="294"/>
      <c r="F192" s="317" t="s">
        <v>823</v>
      </c>
      <c r="G192" s="294"/>
      <c r="H192" s="294" t="s">
        <v>918</v>
      </c>
      <c r="I192" s="294" t="s">
        <v>858</v>
      </c>
      <c r="J192" s="294"/>
      <c r="K192" s="342"/>
    </row>
    <row r="193" s="1" customFormat="1" ht="15" customHeight="1">
      <c r="B193" s="319"/>
      <c r="C193" s="355" t="s">
        <v>919</v>
      </c>
      <c r="D193" s="294"/>
      <c r="E193" s="294"/>
      <c r="F193" s="317" t="s">
        <v>829</v>
      </c>
      <c r="G193" s="294"/>
      <c r="H193" s="294" t="s">
        <v>920</v>
      </c>
      <c r="I193" s="294" t="s">
        <v>858</v>
      </c>
      <c r="J193" s="294"/>
      <c r="K193" s="342"/>
    </row>
    <row r="194" s="1" customFormat="1" ht="15" customHeight="1">
      <c r="B194" s="348"/>
      <c r="C194" s="357"/>
      <c r="D194" s="328"/>
      <c r="E194" s="328"/>
      <c r="F194" s="328"/>
      <c r="G194" s="328"/>
      <c r="H194" s="328"/>
      <c r="I194" s="328"/>
      <c r="J194" s="328"/>
      <c r="K194" s="349"/>
    </row>
    <row r="195" s="1" customFormat="1" ht="18.75" customHeight="1">
      <c r="B195" s="330"/>
      <c r="C195" s="340"/>
      <c r="D195" s="340"/>
      <c r="E195" s="340"/>
      <c r="F195" s="350"/>
      <c r="G195" s="340"/>
      <c r="H195" s="340"/>
      <c r="I195" s="340"/>
      <c r="J195" s="340"/>
      <c r="K195" s="330"/>
    </row>
    <row r="196" s="1" customFormat="1" ht="18.75" customHeight="1">
      <c r="B196" s="330"/>
      <c r="C196" s="340"/>
      <c r="D196" s="340"/>
      <c r="E196" s="340"/>
      <c r="F196" s="350"/>
      <c r="G196" s="340"/>
      <c r="H196" s="340"/>
      <c r="I196" s="340"/>
      <c r="J196" s="340"/>
      <c r="K196" s="330"/>
    </row>
    <row r="197" s="1" customFormat="1" ht="18.75" customHeight="1">
      <c r="B197" s="302"/>
      <c r="C197" s="302"/>
      <c r="D197" s="302"/>
      <c r="E197" s="302"/>
      <c r="F197" s="302"/>
      <c r="G197" s="302"/>
      <c r="H197" s="302"/>
      <c r="I197" s="302"/>
      <c r="J197" s="302"/>
      <c r="K197" s="302"/>
    </row>
    <row r="198" s="1" customFormat="1" ht="13.5">
      <c r="B198" s="281"/>
      <c r="C198" s="282"/>
      <c r="D198" s="282"/>
      <c r="E198" s="282"/>
      <c r="F198" s="282"/>
      <c r="G198" s="282"/>
      <c r="H198" s="282"/>
      <c r="I198" s="282"/>
      <c r="J198" s="282"/>
      <c r="K198" s="283"/>
    </row>
    <row r="199" s="1" customFormat="1" ht="21">
      <c r="B199" s="284"/>
      <c r="C199" s="285" t="s">
        <v>921</v>
      </c>
      <c r="D199" s="285"/>
      <c r="E199" s="285"/>
      <c r="F199" s="285"/>
      <c r="G199" s="285"/>
      <c r="H199" s="285"/>
      <c r="I199" s="285"/>
      <c r="J199" s="285"/>
      <c r="K199" s="286"/>
    </row>
    <row r="200" s="1" customFormat="1" ht="25.5" customHeight="1">
      <c r="B200" s="284"/>
      <c r="C200" s="358" t="s">
        <v>922</v>
      </c>
      <c r="D200" s="358"/>
      <c r="E200" s="358"/>
      <c r="F200" s="358" t="s">
        <v>923</v>
      </c>
      <c r="G200" s="359"/>
      <c r="H200" s="358" t="s">
        <v>924</v>
      </c>
      <c r="I200" s="358"/>
      <c r="J200" s="358"/>
      <c r="K200" s="286"/>
    </row>
    <row r="201" s="1" customFormat="1" ht="5.25" customHeight="1">
      <c r="B201" s="319"/>
      <c r="C201" s="314"/>
      <c r="D201" s="314"/>
      <c r="E201" s="314"/>
      <c r="F201" s="314"/>
      <c r="G201" s="340"/>
      <c r="H201" s="314"/>
      <c r="I201" s="314"/>
      <c r="J201" s="314"/>
      <c r="K201" s="342"/>
    </row>
    <row r="202" s="1" customFormat="1" ht="15" customHeight="1">
      <c r="B202" s="319"/>
      <c r="C202" s="294" t="s">
        <v>914</v>
      </c>
      <c r="D202" s="294"/>
      <c r="E202" s="294"/>
      <c r="F202" s="317" t="s">
        <v>46</v>
      </c>
      <c r="G202" s="294"/>
      <c r="H202" s="294" t="s">
        <v>925</v>
      </c>
      <c r="I202" s="294"/>
      <c r="J202" s="294"/>
      <c r="K202" s="342"/>
    </row>
    <row r="203" s="1" customFormat="1" ht="15" customHeight="1">
      <c r="B203" s="319"/>
      <c r="C203" s="294"/>
      <c r="D203" s="294"/>
      <c r="E203" s="294"/>
      <c r="F203" s="317" t="s">
        <v>47</v>
      </c>
      <c r="G203" s="294"/>
      <c r="H203" s="294" t="s">
        <v>926</v>
      </c>
      <c r="I203" s="294"/>
      <c r="J203" s="294"/>
      <c r="K203" s="342"/>
    </row>
    <row r="204" s="1" customFormat="1" ht="15" customHeight="1">
      <c r="B204" s="319"/>
      <c r="C204" s="294"/>
      <c r="D204" s="294"/>
      <c r="E204" s="294"/>
      <c r="F204" s="317" t="s">
        <v>50</v>
      </c>
      <c r="G204" s="294"/>
      <c r="H204" s="294" t="s">
        <v>927</v>
      </c>
      <c r="I204" s="294"/>
      <c r="J204" s="294"/>
      <c r="K204" s="342"/>
    </row>
    <row r="205" s="1" customFormat="1" ht="15" customHeight="1">
      <c r="B205" s="319"/>
      <c r="C205" s="294"/>
      <c r="D205" s="294"/>
      <c r="E205" s="294"/>
      <c r="F205" s="317" t="s">
        <v>48</v>
      </c>
      <c r="G205" s="294"/>
      <c r="H205" s="294" t="s">
        <v>928</v>
      </c>
      <c r="I205" s="294"/>
      <c r="J205" s="294"/>
      <c r="K205" s="342"/>
    </row>
    <row r="206" s="1" customFormat="1" ht="15" customHeight="1">
      <c r="B206" s="319"/>
      <c r="C206" s="294"/>
      <c r="D206" s="294"/>
      <c r="E206" s="294"/>
      <c r="F206" s="317" t="s">
        <v>49</v>
      </c>
      <c r="G206" s="294"/>
      <c r="H206" s="294" t="s">
        <v>929</v>
      </c>
      <c r="I206" s="294"/>
      <c r="J206" s="294"/>
      <c r="K206" s="342"/>
    </row>
    <row r="207" s="1" customFormat="1" ht="15" customHeight="1">
      <c r="B207" s="319"/>
      <c r="C207" s="294"/>
      <c r="D207" s="294"/>
      <c r="E207" s="294"/>
      <c r="F207" s="317"/>
      <c r="G207" s="294"/>
      <c r="H207" s="294"/>
      <c r="I207" s="294"/>
      <c r="J207" s="294"/>
      <c r="K207" s="342"/>
    </row>
    <row r="208" s="1" customFormat="1" ht="15" customHeight="1">
      <c r="B208" s="319"/>
      <c r="C208" s="294" t="s">
        <v>870</v>
      </c>
      <c r="D208" s="294"/>
      <c r="E208" s="294"/>
      <c r="F208" s="317" t="s">
        <v>81</v>
      </c>
      <c r="G208" s="294"/>
      <c r="H208" s="294" t="s">
        <v>930</v>
      </c>
      <c r="I208" s="294"/>
      <c r="J208" s="294"/>
      <c r="K208" s="342"/>
    </row>
    <row r="209" s="1" customFormat="1" ht="15" customHeight="1">
      <c r="B209" s="319"/>
      <c r="C209" s="294"/>
      <c r="D209" s="294"/>
      <c r="E209" s="294"/>
      <c r="F209" s="317" t="s">
        <v>770</v>
      </c>
      <c r="G209" s="294"/>
      <c r="H209" s="294" t="s">
        <v>771</v>
      </c>
      <c r="I209" s="294"/>
      <c r="J209" s="294"/>
      <c r="K209" s="342"/>
    </row>
    <row r="210" s="1" customFormat="1" ht="15" customHeight="1">
      <c r="B210" s="319"/>
      <c r="C210" s="294"/>
      <c r="D210" s="294"/>
      <c r="E210" s="294"/>
      <c r="F210" s="317" t="s">
        <v>768</v>
      </c>
      <c r="G210" s="294"/>
      <c r="H210" s="294" t="s">
        <v>931</v>
      </c>
      <c r="I210" s="294"/>
      <c r="J210" s="294"/>
      <c r="K210" s="342"/>
    </row>
    <row r="211" s="1" customFormat="1" ht="15" customHeight="1">
      <c r="B211" s="360"/>
      <c r="C211" s="294"/>
      <c r="D211" s="294"/>
      <c r="E211" s="294"/>
      <c r="F211" s="317" t="s">
        <v>88</v>
      </c>
      <c r="G211" s="355"/>
      <c r="H211" s="346" t="s">
        <v>89</v>
      </c>
      <c r="I211" s="346"/>
      <c r="J211" s="346"/>
      <c r="K211" s="361"/>
    </row>
    <row r="212" s="1" customFormat="1" ht="15" customHeight="1">
      <c r="B212" s="360"/>
      <c r="C212" s="294"/>
      <c r="D212" s="294"/>
      <c r="E212" s="294"/>
      <c r="F212" s="317" t="s">
        <v>290</v>
      </c>
      <c r="G212" s="355"/>
      <c r="H212" s="346" t="s">
        <v>932</v>
      </c>
      <c r="I212" s="346"/>
      <c r="J212" s="346"/>
      <c r="K212" s="361"/>
    </row>
    <row r="213" s="1" customFormat="1" ht="15" customHeight="1">
      <c r="B213" s="360"/>
      <c r="C213" s="294"/>
      <c r="D213" s="294"/>
      <c r="E213" s="294"/>
      <c r="F213" s="317"/>
      <c r="G213" s="355"/>
      <c r="H213" s="346"/>
      <c r="I213" s="346"/>
      <c r="J213" s="346"/>
      <c r="K213" s="361"/>
    </row>
    <row r="214" s="1" customFormat="1" ht="15" customHeight="1">
      <c r="B214" s="360"/>
      <c r="C214" s="294" t="s">
        <v>894</v>
      </c>
      <c r="D214" s="294"/>
      <c r="E214" s="294"/>
      <c r="F214" s="317">
        <v>1</v>
      </c>
      <c r="G214" s="355"/>
      <c r="H214" s="346" t="s">
        <v>933</v>
      </c>
      <c r="I214" s="346"/>
      <c r="J214" s="346"/>
      <c r="K214" s="361"/>
    </row>
    <row r="215" s="1" customFormat="1" ht="15" customHeight="1">
      <c r="B215" s="360"/>
      <c r="C215" s="294"/>
      <c r="D215" s="294"/>
      <c r="E215" s="294"/>
      <c r="F215" s="317">
        <v>2</v>
      </c>
      <c r="G215" s="355"/>
      <c r="H215" s="346" t="s">
        <v>934</v>
      </c>
      <c r="I215" s="346"/>
      <c r="J215" s="346"/>
      <c r="K215" s="361"/>
    </row>
    <row r="216" s="1" customFormat="1" ht="15" customHeight="1">
      <c r="B216" s="360"/>
      <c r="C216" s="294"/>
      <c r="D216" s="294"/>
      <c r="E216" s="294"/>
      <c r="F216" s="317">
        <v>3</v>
      </c>
      <c r="G216" s="355"/>
      <c r="H216" s="346" t="s">
        <v>935</v>
      </c>
      <c r="I216" s="346"/>
      <c r="J216" s="346"/>
      <c r="K216" s="361"/>
    </row>
    <row r="217" s="1" customFormat="1" ht="15" customHeight="1">
      <c r="B217" s="360"/>
      <c r="C217" s="294"/>
      <c r="D217" s="294"/>
      <c r="E217" s="294"/>
      <c r="F217" s="317">
        <v>4</v>
      </c>
      <c r="G217" s="355"/>
      <c r="H217" s="346" t="s">
        <v>936</v>
      </c>
      <c r="I217" s="346"/>
      <c r="J217" s="346"/>
      <c r="K217" s="361"/>
    </row>
    <row r="218" s="1" customFormat="1" ht="12.75" customHeight="1">
      <c r="B218" s="362"/>
      <c r="C218" s="363"/>
      <c r="D218" s="363"/>
      <c r="E218" s="363"/>
      <c r="F218" s="363"/>
      <c r="G218" s="363"/>
      <c r="H218" s="363"/>
      <c r="I218" s="363"/>
      <c r="J218" s="363"/>
      <c r="K218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Kugler Miroslav, Ing.</dc:creator>
  <cp:lastModifiedBy>Kugler Miroslav, Ing.</cp:lastModifiedBy>
  <dcterms:created xsi:type="dcterms:W3CDTF">2023-05-29T07:57:22Z</dcterms:created>
  <dcterms:modified xsi:type="dcterms:W3CDTF">2023-05-29T07:57:28Z</dcterms:modified>
</cp:coreProperties>
</file>